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<sst xmlns="http://schemas.openxmlformats.org/spreadsheetml/2006/main" count="154" uniqueCount="78">
  <si>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</si>
  <si>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</si>
  <si>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</si>
  <si>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</si>
  <si>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</si>
  <si>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</si>
  <si>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</si>
  <si>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</si>
  <si>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</si>
  <si>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</si>
  <si>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</si>
  <si>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</si>
  <si>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</si>
  <si>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</si>
  <si>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</si>
  <si>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</si>
  <si>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</si>
  <si>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</si>
  <si>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</si>
  <si>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</si>
  <si>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</si>
  <si>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</si>
  <si>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</si>
  <si>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</si>
  <si>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</si>
  <si>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</si>
  <si>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</si>
  <si>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</si>
  <si>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</si>
  <si>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</si>
  <si>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</si>
  <si>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</si>
  <si>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</si>
  <si>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</si>
  <si>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</si>
  <si>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</si>
  <si>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</si>
  <si>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</si>
  <si>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</si>
  <si>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</si>
  <si>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</si>
  <si>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</si>
  <si>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</si>
  <si>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</si>
  <si>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</si>
  <si>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</si>
  <si>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</si>
  <si>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</si>
  <si>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</si>
  <si>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</si>
  <si>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</si>
  <si>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</si>
  <si>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</si>
  <si>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</si>
  <si>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</si>
  <si>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</si>
  <si>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</si>
  <si>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</si>
  <si>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</si>
  <si>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</si>
  <si>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</si>
  <si>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A24023-10</t>
  </si>
  <si>
    <t>Machine #  OKUMA</t>
  </si>
  <si>
    <t>Machine # HARDING</t>
  </si>
  <si>
    <t>A</t>
  </si>
  <si>
    <t>B</t>
  </si>
  <si>
    <t>A02002-0032</t>
  </si>
  <si>
    <t xml:space="preserve">Routing:   SEE SUPERVISOR     </t>
  </si>
  <si>
    <t>S/U TIME OK PER MR 1/27</t>
  </si>
  <si>
    <t>0057662E</t>
  </si>
  <si>
    <t>JO</t>
  </si>
  <si>
    <t>BA</t>
  </si>
  <si>
    <t>BJ</t>
  </si>
  <si>
    <t>JOB OUT</t>
  </si>
  <si>
    <t>NO PARTS AT MACH-MR</t>
  </si>
  <si>
    <t>530 PM</t>
  </si>
  <si>
    <t>YES</t>
  </si>
  <si>
    <t>JC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</si>
</sst>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9" sqref="B29"/>
    </sheetView>
  </sheetViews>
  <sheetFormatPr defaultColWidth="9.109375" defaultRowHeight="14.4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367687</v>
      </c>
      <c r="F3" s="227"/>
      <c r="G3" s="228"/>
      <c r="H3" s="22"/>
      <c r="I3" s="25"/>
      <c r="J3" s="204" t="s">
        <v>25</v>
      </c>
      <c r="K3" s="229"/>
      <c r="L3" s="204" t="s">
        <v>66</v>
      </c>
      <c r="M3" s="205"/>
      <c r="N3" s="205"/>
      <c r="O3" s="229"/>
      <c r="P3" s="22"/>
      <c r="Q3" s="22"/>
      <c r="R3" s="231"/>
      <c r="S3" s="232"/>
      <c r="T3" s="233"/>
      <c r="U3" s="204" t="s">
        <v>69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68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250</v>
      </c>
      <c r="L12" s="154" t="s">
        <v>55</v>
      </c>
      <c r="M12" s="155"/>
      <c r="N12" s="154"/>
      <c r="O12" s="156"/>
      <c r="P12" s="70"/>
      <c r="Q12" s="70"/>
      <c r="R12" s="70" t="s">
        <v>64</v>
      </c>
      <c r="S12" s="71"/>
      <c r="T12" s="72"/>
      <c r="U12" s="72">
        <v>4</v>
      </c>
      <c r="V12" s="54">
        <f>SUM(F13:F23)</f>
        <v>3</v>
      </c>
      <c r="W12" s="55">
        <f>U12/V12</f>
        <v>1.3333333333333333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42109</v>
      </c>
      <c r="C13" s="30" t="s">
        <v>70</v>
      </c>
      <c r="D13" s="30"/>
      <c r="E13" s="30">
        <v>2.5</v>
      </c>
      <c r="F13" s="80">
        <v>3</v>
      </c>
      <c r="G13" s="32">
        <v>25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25</v>
      </c>
      <c r="K13" s="6">
        <f>E$4-J13</f>
        <v>225</v>
      </c>
      <c r="L13" s="7">
        <f t="shared" ref="L13:L23" si="1">IF(G13="",0,$T$12*(I13-F13-Q13))</f>
        <v>0</v>
      </c>
      <c r="M13" s="4">
        <f>G13</f>
        <v>25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42109</v>
      </c>
      <c r="C14" s="30" t="s">
        <v>71</v>
      </c>
      <c r="D14" s="30"/>
      <c r="E14" s="30">
        <v>8</v>
      </c>
      <c r="F14" s="81">
        <v>0</v>
      </c>
      <c r="G14" s="32">
        <v>74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99</v>
      </c>
      <c r="K14" s="6">
        <f>E$4-J14</f>
        <v>151</v>
      </c>
      <c r="L14" s="7">
        <f t="shared" si="1"/>
        <v>0</v>
      </c>
      <c r="M14" s="4">
        <f t="shared" ref="M14:M23" si="4">G14</f>
        <v>74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42110</v>
      </c>
      <c r="C15" s="30" t="s">
        <v>72</v>
      </c>
      <c r="D15" s="30"/>
      <c r="E15" s="30">
        <v>6.5</v>
      </c>
      <c r="F15" s="81">
        <v>0</v>
      </c>
      <c r="G15" s="32">
        <v>36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135</v>
      </c>
      <c r="K15" s="6">
        <f>E$4-J15</f>
        <v>115</v>
      </c>
      <c r="L15" s="7">
        <f t="shared" si="1"/>
        <v>0</v>
      </c>
      <c r="M15" s="4">
        <f t="shared" si="4"/>
        <v>36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42110</v>
      </c>
      <c r="C16" s="35" t="s">
        <v>70</v>
      </c>
      <c r="D16" s="50"/>
      <c r="E16" s="50">
        <v>7.5</v>
      </c>
      <c r="F16" s="82">
        <v>0</v>
      </c>
      <c r="G16" s="10">
        <v>61</v>
      </c>
      <c r="H16" s="4" t="e">
        <f>IF(G16="","",(IF(#REF!=0,"",(#REF!*G16*#REF!))))</f>
        <v>#REF!</v>
      </c>
      <c r="I16" s="5">
        <f t="shared" si="0"/>
        <v>7.5</v>
      </c>
      <c r="J16" s="6">
        <f>SUM(G$12:G16)</f>
        <v>196</v>
      </c>
      <c r="K16" s="6">
        <f t="shared" ref="K16:K24" si="8">E$4-J16</f>
        <v>54</v>
      </c>
      <c r="L16" s="7">
        <f t="shared" si="1"/>
        <v>0</v>
      </c>
      <c r="M16" s="4">
        <f t="shared" si="4"/>
        <v>61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42110</v>
      </c>
      <c r="C17" s="35" t="s">
        <v>71</v>
      </c>
      <c r="D17" s="61"/>
      <c r="E17" s="61">
        <v>8</v>
      </c>
      <c r="F17" s="82">
        <v>0</v>
      </c>
      <c r="G17" s="10">
        <v>78</v>
      </c>
      <c r="H17" s="4"/>
      <c r="I17" s="5">
        <f t="shared" ref="I17" si="10">IF(G17="","",(SUM(E17+F17+Q17)))</f>
        <v>8</v>
      </c>
      <c r="J17" s="6">
        <f>SUM(G$12:G17)</f>
        <v>274</v>
      </c>
      <c r="K17" s="6">
        <f t="shared" ref="K17" si="11">E$4-J17</f>
        <v>-24</v>
      </c>
      <c r="L17" s="7">
        <f t="shared" ref="L17" si="12">IF(G17="",0,$T$12*(I17-F17-Q17))</f>
        <v>0</v>
      </c>
      <c r="M17" s="4">
        <f t="shared" ref="M17" si="13">G17</f>
        <v>78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>
        <v>42111</v>
      </c>
      <c r="C18" s="59" t="s">
        <v>72</v>
      </c>
      <c r="D18" s="61"/>
      <c r="E18" s="61">
        <v>6</v>
      </c>
      <c r="F18" s="82">
        <v>0</v>
      </c>
      <c r="G18" s="10">
        <v>42</v>
      </c>
      <c r="H18" s="4"/>
      <c r="I18" s="5">
        <f t="shared" ref="I18:I20" si="16">IF(G18="","",(SUM(E18+F18+Q18)))</f>
        <v>6</v>
      </c>
      <c r="J18" s="6">
        <f>SUM(G$12:G18)</f>
        <v>316</v>
      </c>
      <c r="K18" s="6">
        <f t="shared" ref="K18:K20" si="17">E$4-J18</f>
        <v>-66</v>
      </c>
      <c r="L18" s="7">
        <f t="shared" ref="L18:L20" si="18">IF(G18="",0,$T$12*(I18-F18-Q18))</f>
        <v>0</v>
      </c>
      <c r="M18" s="4">
        <f t="shared" ref="M18:M20" si="19">G18</f>
        <v>42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42111</v>
      </c>
      <c r="C19" s="59" t="s">
        <v>70</v>
      </c>
      <c r="D19" s="61"/>
      <c r="E19" s="61">
        <v>4</v>
      </c>
      <c r="F19" s="82">
        <v>0</v>
      </c>
      <c r="G19" s="10">
        <v>35</v>
      </c>
      <c r="H19" s="4"/>
      <c r="I19" s="5">
        <f t="shared" si="16"/>
        <v>4</v>
      </c>
      <c r="J19" s="6">
        <f>SUM(G$12:G19)</f>
        <v>351</v>
      </c>
      <c r="K19" s="6">
        <f t="shared" si="17"/>
        <v>-101</v>
      </c>
      <c r="L19" s="7">
        <f t="shared" si="18"/>
        <v>0</v>
      </c>
      <c r="M19" s="4">
        <f t="shared" si="19"/>
        <v>35</v>
      </c>
      <c r="N19" s="135" t="str">
        <f t="shared" si="20"/>
        <v/>
      </c>
      <c r="O19" s="136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42111</v>
      </c>
      <c r="C20" s="59" t="s">
        <v>71</v>
      </c>
      <c r="D20" s="61"/>
      <c r="E20" s="61">
        <v>8</v>
      </c>
      <c r="F20" s="82">
        <v>0</v>
      </c>
      <c r="G20" s="10">
        <v>65</v>
      </c>
      <c r="H20" s="4"/>
      <c r="I20" s="5">
        <f t="shared" si="16"/>
        <v>8</v>
      </c>
      <c r="J20" s="6">
        <f>SUM(G$12:G20)</f>
        <v>416</v>
      </c>
      <c r="K20" s="6">
        <f t="shared" si="17"/>
        <v>-166</v>
      </c>
      <c r="L20" s="7">
        <f t="shared" si="18"/>
        <v>0</v>
      </c>
      <c r="M20" s="4">
        <f t="shared" si="19"/>
        <v>65</v>
      </c>
      <c r="N20" s="135" t="str">
        <f t="shared" si="20"/>
        <v/>
      </c>
      <c r="O20" s="136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42112</v>
      </c>
      <c r="C21" s="36" t="s">
        <v>70</v>
      </c>
      <c r="D21" s="50"/>
      <c r="E21" s="50">
        <v>1</v>
      </c>
      <c r="F21" s="82">
        <v>0</v>
      </c>
      <c r="G21" s="10">
        <v>9</v>
      </c>
      <c r="H21" s="4" t="e">
        <f>IF(G21="","",(IF(#REF!=0,"",(#REF!*G21*#REF!))))</f>
        <v>#REF!</v>
      </c>
      <c r="I21" s="5">
        <f t="shared" si="0"/>
        <v>1</v>
      </c>
      <c r="J21" s="6">
        <f>SUM(G$12:G21)</f>
        <v>425</v>
      </c>
      <c r="K21" s="6">
        <f t="shared" si="8"/>
        <v>-175</v>
      </c>
      <c r="L21" s="7">
        <f t="shared" si="1"/>
        <v>0</v>
      </c>
      <c r="M21" s="4">
        <f t="shared" si="4"/>
        <v>9</v>
      </c>
      <c r="N21" s="135" t="str">
        <f t="shared" si="5"/>
        <v/>
      </c>
      <c r="O21" s="136"/>
      <c r="P21" s="33"/>
      <c r="Q21" s="8">
        <v>0</v>
      </c>
      <c r="R21" s="8">
        <v>0</v>
      </c>
      <c r="S21" s="8">
        <v>0</v>
      </c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425</v>
      </c>
      <c r="K22" s="6">
        <f t="shared" si="8"/>
        <v>-175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425</v>
      </c>
      <c r="K23" s="6">
        <f t="shared" si="8"/>
        <v>-175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51.5</v>
      </c>
      <c r="F24" s="62">
        <f>SUM(F13:F23)</f>
        <v>3</v>
      </c>
      <c r="G24" s="62">
        <f>SUM(G13:G23)</f>
        <v>425</v>
      </c>
      <c r="H24" s="84"/>
      <c r="I24" s="62">
        <f t="shared" si="0"/>
        <v>54.5</v>
      </c>
      <c r="J24" s="85">
        <f>J23</f>
        <v>425</v>
      </c>
      <c r="K24" s="85">
        <f t="shared" si="8"/>
        <v>-175</v>
      </c>
      <c r="L24" s="86">
        <f>SUM(L13:L23)</f>
        <v>0</v>
      </c>
      <c r="M24" s="84">
        <f>SUM(M13:M23)</f>
        <v>425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>
      <c r="B25" s="242" t="s">
        <v>67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63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54" t="s">
        <v>55</v>
      </c>
      <c r="M26" s="155"/>
      <c r="N26" s="154"/>
      <c r="O26" s="156"/>
      <c r="P26" s="70"/>
      <c r="Q26" s="70"/>
      <c r="R26" s="70" t="s">
        <v>65</v>
      </c>
      <c r="S26" s="71"/>
      <c r="T26" s="73"/>
      <c r="U26" s="74">
        <v>3</v>
      </c>
      <c r="V26" s="56">
        <f>SUM(F27:F37)</f>
        <v>0.75</v>
      </c>
      <c r="W26" s="57">
        <f>U26/V26</f>
        <v>4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42115</v>
      </c>
      <c r="C27" s="60" t="s">
        <v>71</v>
      </c>
      <c r="D27" s="8"/>
      <c r="E27" s="30">
        <v>3.5</v>
      </c>
      <c r="F27" s="31">
        <v>0.75</v>
      </c>
      <c r="G27" s="32">
        <v>145</v>
      </c>
      <c r="H27" s="4" t="e">
        <f>IF(G27="","",(IF(#REF!=0,"",(#REF!*G27*#REF!))))</f>
        <v>#REF!</v>
      </c>
      <c r="I27" s="7">
        <f t="shared" ref="I27:I37" si="23">IF(G27="","",(SUM(E27+F27+Q27)))</f>
        <v>4.25</v>
      </c>
      <c r="J27" s="6">
        <f>SUM(G$26:G27)</f>
        <v>145</v>
      </c>
      <c r="K27" s="6">
        <f>E$4-J27</f>
        <v>105</v>
      </c>
      <c r="L27" s="7">
        <f t="shared" ref="L27:L37" si="24">IF(G27="",0,T$26*(I27-F27-Q27))</f>
        <v>0</v>
      </c>
      <c r="M27" s="4">
        <f>G27</f>
        <v>145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42116</v>
      </c>
      <c r="C28" s="60" t="s">
        <v>72</v>
      </c>
      <c r="D28" s="8"/>
      <c r="E28" s="30">
        <v>7</v>
      </c>
      <c r="F28" s="34">
        <v>0</v>
      </c>
      <c r="G28" s="32">
        <v>253</v>
      </c>
      <c r="H28" s="4" t="e">
        <f>IF(G28="","",(IF(#REF!=0,"",(#REF!*G28*#REF!))))</f>
        <v>#REF!</v>
      </c>
      <c r="I28" s="7">
        <f t="shared" si="23"/>
        <v>7</v>
      </c>
      <c r="J28" s="6">
        <f>SUM(G$26:G28)</f>
        <v>398</v>
      </c>
      <c r="K28" s="6">
        <f>E$4-J28</f>
        <v>-148</v>
      </c>
      <c r="L28" s="7">
        <f t="shared" si="24"/>
        <v>0</v>
      </c>
      <c r="M28" s="4">
        <f t="shared" ref="M28:M37" si="27">G28</f>
        <v>253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21" t="s">
        <v>73</v>
      </c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398</v>
      </c>
      <c r="K29" s="6">
        <f t="shared" ref="K29:K31" si="32">E$4-J29</f>
        <v>-148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21" t="s">
        <v>74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398</v>
      </c>
      <c r="K30" s="6">
        <f t="shared" si="32"/>
        <v>-148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398</v>
      </c>
      <c r="K31" s="6">
        <f t="shared" si="32"/>
        <v>-148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398</v>
      </c>
      <c r="K32" s="6">
        <f t="shared" ref="K32" si="39">E$4-J32</f>
        <v>-148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398</v>
      </c>
      <c r="K33" s="6">
        <f>E$4-J33</f>
        <v>-148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398</v>
      </c>
      <c r="K34" s="6">
        <f t="shared" ref="K34:K38" si="45">E$4-J34</f>
        <v>-148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398</v>
      </c>
      <c r="K35" s="6">
        <f t="shared" si="45"/>
        <v>-148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398</v>
      </c>
      <c r="K36" s="6">
        <f t="shared" si="45"/>
        <v>-148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398</v>
      </c>
      <c r="K37" s="6">
        <f t="shared" si="45"/>
        <v>-148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10.5</v>
      </c>
      <c r="F38" s="63">
        <f t="shared" si="47"/>
        <v>0.75</v>
      </c>
      <c r="G38" s="63">
        <f>SUM(G27:G37)</f>
        <v>398</v>
      </c>
      <c r="H38" s="84"/>
      <c r="I38" s="86">
        <f t="shared" ref="I38" si="48">IF(G38="","",(SUM(E38+F38+Q38)))</f>
        <v>11.25</v>
      </c>
      <c r="J38" s="85">
        <f>J37</f>
        <v>398</v>
      </c>
      <c r="K38" s="85">
        <f t="shared" si="45"/>
        <v>-148</v>
      </c>
      <c r="L38" s="86">
        <f>SUM(L27:L37)</f>
        <v>0</v>
      </c>
      <c r="M38" s="84">
        <f>SUM(M27:M37)</f>
        <v>398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250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398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42115</v>
      </c>
      <c r="N56" s="114"/>
      <c r="O56" s="240" t="s">
        <v>75</v>
      </c>
      <c r="P56" s="115"/>
      <c r="Q56" s="115"/>
      <c r="R56" s="241" t="s">
        <v>76</v>
      </c>
      <c r="S56" s="115"/>
      <c r="T56" s="241" t="s">
        <v>77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398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425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2014-08-11T12:28:54Z</cp:lastPrinted>
  <dcterms:created xsi:type="dcterms:W3CDTF">2014-06-10T19:48:08Z</dcterms:created>
  <dcterms:modified xsi:type="dcterms:W3CDTF">2015-04-23T16:23:11Z</dcterms:modified>
</cp:coreProperties>
</file>