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H23" i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I52" i="1" l="1"/>
  <c r="AG52" i="1"/>
  <c r="AH52" i="1" s="1"/>
  <c r="AH37" i="1"/>
  <c r="AF38" i="1"/>
  <c r="AC59" i="1"/>
  <c r="AI24" i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<sst xmlns="http://schemas.openxmlformats.org/spreadsheetml/2006/main" count="154" uniqueCount="80">
  <si>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</si>
  <si>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</si>
  <si>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</si>
  <si>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</si>
  <si>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</si>
  <si>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</si>
  <si>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</si>
  <si>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</si>
  <si>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</si>
  <si>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</si>
  <si>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</si>
  <si>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</si>
  <si>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</si>
  <si>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</si>
  <si>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</si>
  <si>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</si>
  <si>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</si>
  <si>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</si>
  <si>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</si>
  <si>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</si>
  <si>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</si>
  <si>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</si>
  <si>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</si>
  <si>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</si>
  <si>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</si>
  <si>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</si>
  <si>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</si>
  <si>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</si>
  <si>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</si>
  <si>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</si>
  <si>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</si>
  <si>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</si>
  <si>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</si>
  <si>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</si>
  <si>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</si>
  <si>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</si>
  <si>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</si>
  <si>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</si>
  <si>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</si>
  <si>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</si>
  <si>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</si>
  <si>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</si>
  <si>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</si>
  <si>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</si>
  <si>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</si>
  <si>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</si>
  <si>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</si>
  <si>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</si>
  <si>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</si>
  <si>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</si>
  <si>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</si>
  <si>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</si>
  <si>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</si>
  <si>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</si>
  <si>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</si>
  <si>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</si>
  <si>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</si>
  <si>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</si>
  <si>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</si>
  <si>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</si>
  <si>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</si>
  <si>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A24023-10</t>
  </si>
  <si>
    <t>Machine #  OKUMA</t>
  </si>
  <si>
    <t>Machine # HARDING</t>
  </si>
  <si>
    <t>A</t>
  </si>
  <si>
    <t>B</t>
  </si>
  <si>
    <t>A02002-0032</t>
  </si>
  <si>
    <t xml:space="preserve">Routing:   SEE SUPERVISOR     </t>
  </si>
  <si>
    <t>S/U TIME OK PER MR 1/27</t>
  </si>
  <si>
    <t>D</t>
  </si>
  <si>
    <t>JO</t>
  </si>
  <si>
    <t>BA</t>
  </si>
  <si>
    <t>BJ</t>
  </si>
  <si>
    <t>750 PM</t>
  </si>
  <si>
    <t>YES</t>
  </si>
  <si>
    <t>WRB</t>
  </si>
  <si>
    <t>GHK</t>
  </si>
  <si>
    <t>1030 PM</t>
  </si>
  <si>
    <t>JC</t>
  </si>
  <si>
    <t>JOB OUT-MR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</si>
</sst>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E46" sqref="E46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 x14ac:dyDescent="0.3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 t="s">
        <v>69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 x14ac:dyDescent="0.3">
      <c r="B3" s="147" t="s">
        <v>22</v>
      </c>
      <c r="C3" s="148"/>
      <c r="D3" s="24"/>
      <c r="E3" s="149">
        <v>372404</v>
      </c>
      <c r="F3" s="150"/>
      <c r="G3" s="151"/>
      <c r="H3" s="22"/>
      <c r="I3" s="25"/>
      <c r="J3" s="145" t="s">
        <v>25</v>
      </c>
      <c r="K3" s="146"/>
      <c r="L3" s="145" t="s">
        <v>66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 x14ac:dyDescent="0.3">
      <c r="B4" s="210" t="s">
        <v>23</v>
      </c>
      <c r="C4" s="191"/>
      <c r="D4" s="24"/>
      <c r="E4" s="189">
        <v>150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 x14ac:dyDescent="0.3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 x14ac:dyDescent="0.3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 x14ac:dyDescent="0.3">
      <c r="B8" s="210" t="s">
        <v>68</v>
      </c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 x14ac:dyDescent="0.35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 x14ac:dyDescent="0.3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 x14ac:dyDescent="0.35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 x14ac:dyDescent="0.3">
      <c r="B12" s="164" t="s">
        <v>62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150</v>
      </c>
      <c r="L12" s="169" t="s">
        <v>55</v>
      </c>
      <c r="M12" s="170"/>
      <c r="N12" s="169"/>
      <c r="O12" s="171"/>
      <c r="P12" s="70"/>
      <c r="Q12" s="70"/>
      <c r="R12" s="70" t="s">
        <v>64</v>
      </c>
      <c r="S12" s="71"/>
      <c r="T12" s="72"/>
      <c r="U12" s="72">
        <v>4</v>
      </c>
      <c r="V12" s="54">
        <f>SUM(F13:F23)</f>
        <v>3</v>
      </c>
      <c r="W12" s="55">
        <f>U12/V12</f>
        <v>1.3333333333333333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42152</v>
      </c>
      <c r="C13" s="30" t="s">
        <v>70</v>
      </c>
      <c r="D13" s="30"/>
      <c r="E13" s="30">
        <v>0</v>
      </c>
      <c r="F13" s="80">
        <v>2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</v>
      </c>
      <c r="J13" s="6">
        <f>SUM(G$12:G13)</f>
        <v>0</v>
      </c>
      <c r="K13" s="6">
        <f>E$4-J13</f>
        <v>150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 x14ac:dyDescent="0.3">
      <c r="B14" s="29">
        <v>42152</v>
      </c>
      <c r="C14" s="30" t="s">
        <v>71</v>
      </c>
      <c r="D14" s="30"/>
      <c r="E14" s="30">
        <v>3</v>
      </c>
      <c r="F14" s="81">
        <v>1</v>
      </c>
      <c r="G14" s="32">
        <v>28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28</v>
      </c>
      <c r="K14" s="6">
        <f>E$4-J14</f>
        <v>122</v>
      </c>
      <c r="L14" s="7">
        <f t="shared" si="1"/>
        <v>0</v>
      </c>
      <c r="M14" s="4">
        <f t="shared" ref="M14:M23" si="4">G14</f>
        <v>28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 x14ac:dyDescent="0.3">
      <c r="B15" s="29">
        <v>42153</v>
      </c>
      <c r="C15" s="30" t="s">
        <v>72</v>
      </c>
      <c r="D15" s="30"/>
      <c r="E15" s="30">
        <v>7</v>
      </c>
      <c r="F15" s="81">
        <v>0</v>
      </c>
      <c r="G15" s="32">
        <v>46</v>
      </c>
      <c r="H15" s="4" t="e">
        <f>IF(G15="","",(IF(#REF!=0,"",(#REF!*G15*#REF!))))</f>
        <v>#REF!</v>
      </c>
      <c r="I15" s="5">
        <f t="shared" si="0"/>
        <v>7</v>
      </c>
      <c r="J15" s="6">
        <f>SUM(G$12:G15)</f>
        <v>74</v>
      </c>
      <c r="K15" s="6">
        <f>E$4-J15</f>
        <v>76</v>
      </c>
      <c r="L15" s="7">
        <f t="shared" si="1"/>
        <v>0</v>
      </c>
      <c r="M15" s="4">
        <f t="shared" si="4"/>
        <v>46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 x14ac:dyDescent="0.3">
      <c r="B16" s="9">
        <v>42153</v>
      </c>
      <c r="C16" s="35" t="s">
        <v>71</v>
      </c>
      <c r="D16" s="50"/>
      <c r="E16" s="50">
        <v>8</v>
      </c>
      <c r="F16" s="82">
        <v>0</v>
      </c>
      <c r="G16" s="10">
        <v>62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136</v>
      </c>
      <c r="K16" s="6">
        <f t="shared" ref="K16:K24" si="8">E$4-J16</f>
        <v>14</v>
      </c>
      <c r="L16" s="7">
        <f t="shared" si="1"/>
        <v>0</v>
      </c>
      <c r="M16" s="4">
        <f t="shared" si="4"/>
        <v>62</v>
      </c>
      <c r="N16" s="110" t="str">
        <f t="shared" si="5"/>
        <v/>
      </c>
      <c r="O16" s="111"/>
      <c r="P16" s="33"/>
      <c r="Q16" s="8">
        <v>0</v>
      </c>
      <c r="R16" s="8">
        <v>0</v>
      </c>
      <c r="S16" s="8">
        <v>0</v>
      </c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 x14ac:dyDescent="0.3">
      <c r="B17" s="9">
        <v>42156</v>
      </c>
      <c r="C17" s="35" t="s">
        <v>72</v>
      </c>
      <c r="D17" s="61"/>
      <c r="E17" s="61">
        <v>6.5</v>
      </c>
      <c r="F17" s="82">
        <v>0</v>
      </c>
      <c r="G17" s="10">
        <v>42</v>
      </c>
      <c r="H17" s="4"/>
      <c r="I17" s="5">
        <f t="shared" ref="I17" si="10">IF(G17="","",(SUM(E17+F17+Q17)))</f>
        <v>6.5</v>
      </c>
      <c r="J17" s="6">
        <f>SUM(G$12:G17)</f>
        <v>178</v>
      </c>
      <c r="K17" s="6">
        <f t="shared" ref="K17" si="11">E$4-J17</f>
        <v>-28</v>
      </c>
      <c r="L17" s="7">
        <f t="shared" ref="L17" si="12">IF(G17="",0,$T$12*(I17-F17-Q17))</f>
        <v>0</v>
      </c>
      <c r="M17" s="4">
        <f t="shared" ref="M17" si="13">G17</f>
        <v>42</v>
      </c>
      <c r="N17" s="110" t="str">
        <f t="shared" ref="N17" si="14">IF(L17=0,"",(M17/L17))</f>
        <v/>
      </c>
      <c r="O17" s="111"/>
      <c r="P17" s="33"/>
      <c r="Q17" s="61">
        <v>0</v>
      </c>
      <c r="R17" s="61">
        <v>0</v>
      </c>
      <c r="S17" s="61">
        <v>0</v>
      </c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 x14ac:dyDescent="0.3">
      <c r="B18" s="101">
        <v>42156</v>
      </c>
      <c r="C18" s="59" t="s">
        <v>76</v>
      </c>
      <c r="D18" s="61"/>
      <c r="E18" s="61">
        <v>6.5</v>
      </c>
      <c r="F18" s="82">
        <v>0</v>
      </c>
      <c r="G18" s="10">
        <v>42</v>
      </c>
      <c r="H18" s="4"/>
      <c r="I18" s="5">
        <f t="shared" ref="I18:I20" si="16">IF(G18="","",(SUM(E18+F18+Q18)))</f>
        <v>6.5</v>
      </c>
      <c r="J18" s="6">
        <f>SUM(G$12:G18)</f>
        <v>220</v>
      </c>
      <c r="K18" s="6">
        <f t="shared" ref="K18:K20" si="17">E$4-J18</f>
        <v>-70</v>
      </c>
      <c r="L18" s="7">
        <f t="shared" ref="L18:L20" si="18">IF(G18="",0,$T$12*(I18-F18-Q18))</f>
        <v>0</v>
      </c>
      <c r="M18" s="4">
        <f t="shared" ref="M18:M20" si="19">G18</f>
        <v>42</v>
      </c>
      <c r="N18" s="110" t="str">
        <f t="shared" ref="N18:N20" si="20">IF(L18=0,"",(M18/L18))</f>
        <v/>
      </c>
      <c r="O18" s="111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>
        <v>42156</v>
      </c>
      <c r="C19" s="59" t="s">
        <v>71</v>
      </c>
      <c r="D19" s="61"/>
      <c r="E19" s="61">
        <v>8</v>
      </c>
      <c r="F19" s="82">
        <v>0</v>
      </c>
      <c r="G19" s="10">
        <v>64</v>
      </c>
      <c r="H19" s="4"/>
      <c r="I19" s="5">
        <f t="shared" si="16"/>
        <v>8</v>
      </c>
      <c r="J19" s="6">
        <f>SUM(G$12:G19)</f>
        <v>284</v>
      </c>
      <c r="K19" s="6">
        <f t="shared" si="17"/>
        <v>-134</v>
      </c>
      <c r="L19" s="7">
        <f t="shared" si="18"/>
        <v>0</v>
      </c>
      <c r="M19" s="4">
        <f t="shared" si="19"/>
        <v>64</v>
      </c>
      <c r="N19" s="110" t="str">
        <f t="shared" si="20"/>
        <v/>
      </c>
      <c r="O19" s="111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>
        <v>42157</v>
      </c>
      <c r="C20" s="59" t="s">
        <v>72</v>
      </c>
      <c r="D20" s="61"/>
      <c r="E20" s="61">
        <v>2.5</v>
      </c>
      <c r="F20" s="82">
        <v>0</v>
      </c>
      <c r="G20" s="10">
        <v>16</v>
      </c>
      <c r="H20" s="4"/>
      <c r="I20" s="5">
        <f t="shared" si="16"/>
        <v>2.5</v>
      </c>
      <c r="J20" s="6">
        <f>SUM(G$12:G20)</f>
        <v>300</v>
      </c>
      <c r="K20" s="6">
        <f t="shared" si="17"/>
        <v>-150</v>
      </c>
      <c r="L20" s="7">
        <f t="shared" si="18"/>
        <v>0</v>
      </c>
      <c r="M20" s="4">
        <f t="shared" si="19"/>
        <v>16</v>
      </c>
      <c r="N20" s="110" t="str">
        <f t="shared" si="20"/>
        <v/>
      </c>
      <c r="O20" s="111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300</v>
      </c>
      <c r="K21" s="6">
        <f t="shared" si="8"/>
        <v>-150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300</v>
      </c>
      <c r="K22" s="6">
        <f t="shared" si="8"/>
        <v>-150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300</v>
      </c>
      <c r="K23" s="6">
        <f t="shared" si="8"/>
        <v>-150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 x14ac:dyDescent="0.3">
      <c r="B24" s="123" t="s">
        <v>20</v>
      </c>
      <c r="C24" s="124"/>
      <c r="D24" s="52"/>
      <c r="E24" s="62">
        <f>SUM(E13:E23)</f>
        <v>41.5</v>
      </c>
      <c r="F24" s="62">
        <f>SUM(F13:F23)</f>
        <v>3</v>
      </c>
      <c r="G24" s="62">
        <f>SUM(G13:G23)</f>
        <v>300</v>
      </c>
      <c r="H24" s="84"/>
      <c r="I24" s="62">
        <f t="shared" si="0"/>
        <v>44.5</v>
      </c>
      <c r="J24" s="85">
        <f>J23</f>
        <v>300</v>
      </c>
      <c r="K24" s="85">
        <f t="shared" si="8"/>
        <v>-150</v>
      </c>
      <c r="L24" s="86">
        <f>SUM(L13:L23)</f>
        <v>0</v>
      </c>
      <c r="M24" s="84">
        <f>SUM(M13:M23)</f>
        <v>300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" thickBot="1" x14ac:dyDescent="0.35">
      <c r="B25" s="161" t="s">
        <v>67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 x14ac:dyDescent="0.3">
      <c r="B26" s="164" t="s">
        <v>63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150</v>
      </c>
      <c r="L26" s="169" t="s">
        <v>55</v>
      </c>
      <c r="M26" s="170"/>
      <c r="N26" s="169"/>
      <c r="O26" s="171"/>
      <c r="P26" s="70"/>
      <c r="Q26" s="70"/>
      <c r="R26" s="70" t="s">
        <v>65</v>
      </c>
      <c r="S26" s="71"/>
      <c r="T26" s="73"/>
      <c r="U26" s="74">
        <v>3</v>
      </c>
      <c r="V26" s="56">
        <f>SUM(F27:F37)</f>
        <v>1</v>
      </c>
      <c r="W26" s="57">
        <f>U26/V26</f>
        <v>3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>
        <v>42171</v>
      </c>
      <c r="C27" s="60" t="s">
        <v>71</v>
      </c>
      <c r="D27" s="8"/>
      <c r="E27" s="30">
        <v>0.5</v>
      </c>
      <c r="F27" s="31">
        <v>1</v>
      </c>
      <c r="G27" s="32">
        <v>11</v>
      </c>
      <c r="H27" s="4" t="e">
        <f>IF(G27="","",(IF(#REF!=0,"",(#REF!*G27*#REF!))))</f>
        <v>#REF!</v>
      </c>
      <c r="I27" s="7">
        <f t="shared" ref="I27:I37" si="23">IF(G27="","",(SUM(E27+F27+Q27)))</f>
        <v>1.5</v>
      </c>
      <c r="J27" s="6">
        <f>SUM(G$26:G27)</f>
        <v>11</v>
      </c>
      <c r="K27" s="6">
        <f>E$4-J27</f>
        <v>139</v>
      </c>
      <c r="L27" s="7">
        <f t="shared" ref="L27:L37" si="24">IF(G27="",0,T$26*(I27-F27-Q27))</f>
        <v>0</v>
      </c>
      <c r="M27" s="4">
        <f>G27</f>
        <v>11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 x14ac:dyDescent="0.3">
      <c r="B28" s="9">
        <v>42172</v>
      </c>
      <c r="C28" s="11" t="s">
        <v>72</v>
      </c>
      <c r="D28" s="8"/>
      <c r="E28" s="30">
        <v>6.5</v>
      </c>
      <c r="F28" s="34">
        <v>0</v>
      </c>
      <c r="G28" s="32">
        <v>302</v>
      </c>
      <c r="H28" s="4" t="e">
        <f>IF(G28="","",(IF(#REF!=0,"",(#REF!*G28*#REF!))))</f>
        <v>#REF!</v>
      </c>
      <c r="I28" s="7">
        <f t="shared" si="23"/>
        <v>6.5</v>
      </c>
      <c r="J28" s="6">
        <f>SUM(G$26:G28)</f>
        <v>313</v>
      </c>
      <c r="K28" s="6">
        <f>E$4-J28</f>
        <v>-163</v>
      </c>
      <c r="L28" s="7">
        <f t="shared" si="24"/>
        <v>0</v>
      </c>
      <c r="M28" s="4">
        <f t="shared" ref="M28:M37" si="27">G28</f>
        <v>302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230" t="s">
        <v>79</v>
      </c>
      <c r="U28" s="231"/>
      <c r="V28" s="231"/>
      <c r="W28" s="232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313</v>
      </c>
      <c r="K29" s="6">
        <f t="shared" ref="K29:K31" si="32">E$4-J29</f>
        <v>-163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313</v>
      </c>
      <c r="K30" s="6">
        <f t="shared" si="32"/>
        <v>-163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313</v>
      </c>
      <c r="K31" s="6">
        <f t="shared" si="32"/>
        <v>-163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313</v>
      </c>
      <c r="K32" s="6">
        <f t="shared" ref="K32" si="39">E$4-J32</f>
        <v>-163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313</v>
      </c>
      <c r="K33" s="6">
        <f>E$4-J33</f>
        <v>-163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313</v>
      </c>
      <c r="K34" s="6">
        <f t="shared" ref="K34:K38" si="45">E$4-J34</f>
        <v>-163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313</v>
      </c>
      <c r="K35" s="6">
        <f t="shared" si="45"/>
        <v>-163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313</v>
      </c>
      <c r="K36" s="6">
        <f t="shared" si="45"/>
        <v>-163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313</v>
      </c>
      <c r="K37" s="6">
        <f t="shared" si="45"/>
        <v>-163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 x14ac:dyDescent="0.3">
      <c r="B38" s="123" t="s">
        <v>20</v>
      </c>
      <c r="C38" s="124"/>
      <c r="D38" s="53"/>
      <c r="E38" s="63">
        <f t="shared" ref="E38:F38" si="47">SUM(E27:E37)</f>
        <v>7</v>
      </c>
      <c r="F38" s="63">
        <f t="shared" si="47"/>
        <v>1</v>
      </c>
      <c r="G38" s="63">
        <f>SUM(G27:G37)</f>
        <v>313</v>
      </c>
      <c r="H38" s="84"/>
      <c r="I38" s="86">
        <f t="shared" ref="I38" si="48">IF(G38="","",(SUM(E38+F38+Q38)))</f>
        <v>8</v>
      </c>
      <c r="J38" s="85">
        <f>J37</f>
        <v>313</v>
      </c>
      <c r="K38" s="85">
        <f t="shared" si="45"/>
        <v>-163</v>
      </c>
      <c r="L38" s="86">
        <f>SUM(L27:L37)</f>
        <v>0</v>
      </c>
      <c r="M38" s="84">
        <f>SUM(M27:M37)</f>
        <v>313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" thickBot="1" x14ac:dyDescent="0.35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 x14ac:dyDescent="0.3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150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 x14ac:dyDescent="0.3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150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 x14ac:dyDescent="0.35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 x14ac:dyDescent="0.3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 x14ac:dyDescent="0.3">
      <c r="B56" s="133" t="s">
        <v>51</v>
      </c>
      <c r="C56" s="134"/>
      <c r="D56" s="134"/>
      <c r="E56" s="134"/>
      <c r="F56" s="125">
        <v>295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>
        <v>42152</v>
      </c>
      <c r="N56" s="142"/>
      <c r="O56" s="233" t="s">
        <v>73</v>
      </c>
      <c r="P56" s="116"/>
      <c r="Q56" s="116"/>
      <c r="R56" s="115" t="s">
        <v>74</v>
      </c>
      <c r="S56" s="116"/>
      <c r="T56" s="115" t="s">
        <v>75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>
        <v>42165</v>
      </c>
      <c r="N57" s="142"/>
      <c r="O57" s="116" t="s">
        <v>77</v>
      </c>
      <c r="P57" s="116"/>
      <c r="Q57" s="116"/>
      <c r="R57" s="116" t="s">
        <v>74</v>
      </c>
      <c r="S57" s="116"/>
      <c r="T57" s="116" t="s">
        <v>78</v>
      </c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 x14ac:dyDescent="0.3">
      <c r="B59" s="135" t="s">
        <v>48</v>
      </c>
      <c r="C59" s="136"/>
      <c r="D59" s="136"/>
      <c r="E59" s="136"/>
      <c r="F59" s="125">
        <f>G38</f>
        <v>313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 x14ac:dyDescent="0.35">
      <c r="B60" s="220" t="s">
        <v>47</v>
      </c>
      <c r="C60" s="221"/>
      <c r="D60" s="221"/>
      <c r="E60" s="221"/>
      <c r="F60" s="222">
        <f>G24</f>
        <v>300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 x14ac:dyDescent="0.3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2015-06-19T16:22:08Z</dcterms:modified>
</cp:coreProperties>
</file>