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L15" i="1"/>
  <c r="N15" i="1" s="1"/>
  <c r="L13" i="1"/>
  <c r="N13" i="1" s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<sst xmlns="http://schemas.openxmlformats.org/spreadsheetml/2006/main" count="155" uniqueCount="75">
  <si>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</si>
  <si>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</si>
  <si>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</si>
  <si>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</si>
  <si>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</si>
  <si>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</si>
  <si>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</si>
  <si>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</si>
  <si>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</si>
  <si>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</si>
  <si>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</si>
  <si>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</si>
  <si>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</si>
  <si>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</si>
  <si>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</si>
  <si>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</si>
  <si>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</si>
  <si>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</si>
  <si>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</si>
  <si>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</si>
  <si>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</si>
  <si>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</si>
  <si>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</si>
  <si>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</si>
  <si>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</si>
  <si>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</si>
  <si>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</si>
  <si>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</si>
  <si>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</si>
  <si>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</si>
  <si>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</si>
  <si>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</si>
  <si>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</si>
  <si>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</si>
  <si>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</si>
  <si>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</si>
  <si>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</si>
  <si>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</si>
  <si>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</si>
  <si>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</si>
  <si>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</si>
  <si>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</si>
  <si>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</si>
  <si>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</si>
  <si>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</si>
  <si>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</si>
  <si>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</si>
  <si>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</si>
  <si>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</si>
  <si>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</si>
  <si>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</si>
  <si>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</si>
  <si>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</si>
  <si>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</si>
  <si>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</si>
  <si>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</si>
  <si>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</si>
  <si>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</si>
  <si>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</si>
  <si>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</si>
  <si>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</si>
  <si>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</si>
  <si>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730 PM</t>
  </si>
  <si>
    <t>YES</t>
  </si>
  <si>
    <t>OK</t>
  </si>
  <si>
    <t>920 PM</t>
  </si>
  <si>
    <t>A</t>
  </si>
  <si>
    <t>A48002</t>
  </si>
  <si>
    <t>JO</t>
  </si>
  <si>
    <t>BA</t>
  </si>
  <si>
    <t>BJ</t>
  </si>
  <si>
    <t>A02002-0038</t>
  </si>
  <si>
    <t xml:space="preserve">Routing:   HOLD AT MACH     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</si>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</sst>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7" sqref="G47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 x14ac:dyDescent="0.3">
      <c r="B2" s="151" t="s">
        <v>24</v>
      </c>
      <c r="C2" s="152"/>
      <c r="D2" s="21"/>
      <c r="E2" s="153" t="s">
        <v>67</v>
      </c>
      <c r="F2" s="154"/>
      <c r="G2" s="155"/>
      <c r="H2" s="22"/>
      <c r="I2" s="2"/>
      <c r="J2" s="149" t="s">
        <v>0</v>
      </c>
      <c r="K2" s="150"/>
      <c r="L2" s="23" t="s">
        <v>66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 x14ac:dyDescent="0.3">
      <c r="B3" s="151" t="s">
        <v>22</v>
      </c>
      <c r="C3" s="152"/>
      <c r="D3" s="24"/>
      <c r="E3" s="153">
        <v>370942</v>
      </c>
      <c r="F3" s="154"/>
      <c r="G3" s="155"/>
      <c r="H3" s="22"/>
      <c r="I3" s="25"/>
      <c r="J3" s="149" t="s">
        <v>25</v>
      </c>
      <c r="K3" s="150"/>
      <c r="L3" s="149" t="s">
        <v>71</v>
      </c>
      <c r="M3" s="152"/>
      <c r="N3" s="152"/>
      <c r="O3" s="150"/>
      <c r="P3" s="22"/>
      <c r="Q3" s="22"/>
      <c r="R3" s="196"/>
      <c r="S3" s="197"/>
      <c r="T3" s="198"/>
      <c r="U3" s="149"/>
      <c r="V3" s="152"/>
      <c r="W3" s="187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 x14ac:dyDescent="0.3">
      <c r="B4" s="214" t="s">
        <v>23</v>
      </c>
      <c r="C4" s="195"/>
      <c r="D4" s="24"/>
      <c r="E4" s="193">
        <v>200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2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3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4"/>
      <c r="N6" s="85"/>
      <c r="O6" s="85"/>
      <c r="P6" s="85"/>
      <c r="Q6" s="86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3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3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3"/>
      <c r="AK7" s="178"/>
      <c r="AL7" s="179"/>
      <c r="AM7" s="179"/>
      <c r="AN7" s="179"/>
      <c r="AO7" s="202" t="s">
        <v>57</v>
      </c>
      <c r="AP7" s="202"/>
      <c r="AQ7" s="202"/>
      <c r="AR7" s="149"/>
      <c r="AS7" s="152"/>
      <c r="AT7" s="187"/>
    </row>
    <row r="8" spans="2:46" ht="16.5" customHeight="1" x14ac:dyDescent="0.3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3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3"/>
      <c r="AK8" s="178"/>
      <c r="AL8" s="179"/>
      <c r="AM8" s="179"/>
      <c r="AN8" s="179"/>
      <c r="AO8" s="202" t="s">
        <v>58</v>
      </c>
      <c r="AP8" s="202"/>
      <c r="AQ8" s="202"/>
      <c r="AR8" s="149"/>
      <c r="AS8" s="152"/>
      <c r="AT8" s="187"/>
    </row>
    <row r="9" spans="2:46" ht="16.5" customHeight="1" thickBot="1" x14ac:dyDescent="0.35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6" t="s">
        <v>59</v>
      </c>
      <c r="S9" s="236"/>
      <c r="T9" s="236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6" t="s">
        <v>59</v>
      </c>
      <c r="AP9" s="236"/>
      <c r="AQ9" s="236"/>
      <c r="AR9" s="206"/>
      <c r="AS9" s="207"/>
      <c r="AT9" s="208"/>
    </row>
    <row r="10" spans="2:46" ht="20.25" customHeight="1" x14ac:dyDescent="0.3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 x14ac:dyDescent="0.35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 x14ac:dyDescent="0.3">
      <c r="B12" s="168" t="s">
        <v>40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200</v>
      </c>
      <c r="L12" s="173" t="s">
        <v>55</v>
      </c>
      <c r="M12" s="174"/>
      <c r="N12" s="173"/>
      <c r="O12" s="175"/>
      <c r="P12" s="67"/>
      <c r="Q12" s="67"/>
      <c r="R12" s="67"/>
      <c r="S12" s="68"/>
      <c r="T12" s="69"/>
      <c r="U12" s="69"/>
      <c r="V12" s="54">
        <f>SUM(F13:F23)</f>
        <v>0.5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42137</v>
      </c>
      <c r="C13" s="30" t="s">
        <v>68</v>
      </c>
      <c r="D13" s="30"/>
      <c r="E13" s="30">
        <v>3</v>
      </c>
      <c r="F13" s="77">
        <v>0.5</v>
      </c>
      <c r="G13" s="32">
        <v>8</v>
      </c>
      <c r="H13" s="4"/>
      <c r="I13" s="5"/>
      <c r="J13" s="6">
        <f>SUM(G$12:G13)</f>
        <v>8</v>
      </c>
      <c r="K13" s="6">
        <f>E$4-J13</f>
        <v>192</v>
      </c>
      <c r="L13" s="7">
        <f t="shared" ref="L13:L23" si="0">IF(G13="",0,$T$12*(I13-F13-Q13))</f>
        <v>0</v>
      </c>
      <c r="M13" s="4">
        <f>G13</f>
        <v>8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108"/>
      <c r="U13" s="109"/>
      <c r="V13" s="109"/>
      <c r="W13" s="11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3"/>
      <c r="AR13" s="224"/>
      <c r="AS13" s="224"/>
      <c r="AT13" s="225"/>
    </row>
    <row r="14" spans="2:46" ht="15" customHeight="1" x14ac:dyDescent="0.3">
      <c r="B14" s="29">
        <v>42137</v>
      </c>
      <c r="C14" s="30" t="s">
        <v>69</v>
      </c>
      <c r="D14" s="30"/>
      <c r="E14" s="30">
        <v>8</v>
      </c>
      <c r="F14" s="78">
        <v>0</v>
      </c>
      <c r="G14" s="32">
        <v>76</v>
      </c>
      <c r="H14" s="4"/>
      <c r="I14" s="5"/>
      <c r="J14" s="6">
        <f>SUM(G$12:G14)</f>
        <v>84</v>
      </c>
      <c r="K14" s="6">
        <f>E$4-J14</f>
        <v>116</v>
      </c>
      <c r="L14" s="7">
        <f t="shared" si="0"/>
        <v>0</v>
      </c>
      <c r="M14" s="4">
        <f t="shared" ref="M14:M23" si="3">G14</f>
        <v>76</v>
      </c>
      <c r="N14" s="111" t="str">
        <f t="shared" ref="N14:N23" si="4">IF(L14=0,"",(M14/L14))</f>
        <v/>
      </c>
      <c r="O14" s="112"/>
      <c r="P14" s="33"/>
      <c r="Q14" s="30">
        <v>0</v>
      </c>
      <c r="R14" s="30">
        <v>0</v>
      </c>
      <c r="S14" s="30">
        <v>0</v>
      </c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1" t="str">
        <f t="shared" ref="AK14:AK23" si="6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>
        <v>42138</v>
      </c>
      <c r="C15" s="30" t="s">
        <v>70</v>
      </c>
      <c r="D15" s="30"/>
      <c r="E15" s="30">
        <v>7</v>
      </c>
      <c r="F15" s="78">
        <v>0</v>
      </c>
      <c r="G15" s="32">
        <v>60</v>
      </c>
      <c r="H15" s="4"/>
      <c r="I15" s="5"/>
      <c r="J15" s="6">
        <f>SUM(G$12:G15)</f>
        <v>144</v>
      </c>
      <c r="K15" s="6">
        <f>E$4-J15</f>
        <v>56</v>
      </c>
      <c r="L15" s="7">
        <f t="shared" si="0"/>
        <v>0</v>
      </c>
      <c r="M15" s="4">
        <f t="shared" si="3"/>
        <v>60</v>
      </c>
      <c r="N15" s="111" t="str">
        <f t="shared" si="4"/>
        <v/>
      </c>
      <c r="O15" s="112"/>
      <c r="P15" s="33"/>
      <c r="Q15" s="8">
        <v>0</v>
      </c>
      <c r="R15" s="8">
        <v>0</v>
      </c>
      <c r="S15" s="8">
        <v>0</v>
      </c>
      <c r="T15" s="223"/>
      <c r="U15" s="224"/>
      <c r="V15" s="224"/>
      <c r="W15" s="22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1" t="str">
        <f t="shared" si="6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>
        <v>42138</v>
      </c>
      <c r="C16" s="35" t="s">
        <v>68</v>
      </c>
      <c r="D16" s="50"/>
      <c r="E16" s="50">
        <v>4</v>
      </c>
      <c r="F16" s="79">
        <v>0</v>
      </c>
      <c r="G16" s="10">
        <v>45</v>
      </c>
      <c r="H16" s="4" t="e">
        <f>IF(G16="","",(IF(#REF!=0,"",(#REF!*G16*#REF!))))</f>
        <v>#REF!</v>
      </c>
      <c r="I16" s="5">
        <f t="shared" ref="I16:I24" si="7">IF(G16="","",(SUM(E16+F16+Q16)))</f>
        <v>4</v>
      </c>
      <c r="J16" s="6">
        <f>SUM(G$12:G16)</f>
        <v>189</v>
      </c>
      <c r="K16" s="6">
        <f t="shared" ref="K16:K24" si="8">E$4-J16</f>
        <v>11</v>
      </c>
      <c r="L16" s="7">
        <f t="shared" si="0"/>
        <v>0</v>
      </c>
      <c r="M16" s="4">
        <f t="shared" si="3"/>
        <v>45</v>
      </c>
      <c r="N16" s="111" t="str">
        <f t="shared" si="4"/>
        <v/>
      </c>
      <c r="O16" s="112"/>
      <c r="P16" s="33"/>
      <c r="Q16" s="8">
        <v>0</v>
      </c>
      <c r="R16" s="8">
        <v>0</v>
      </c>
      <c r="S16" s="8">
        <v>0</v>
      </c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1" t="str">
        <f t="shared" si="6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>
        <v>42138</v>
      </c>
      <c r="C17" s="35" t="s">
        <v>69</v>
      </c>
      <c r="D17" s="61"/>
      <c r="E17" s="61">
        <v>8</v>
      </c>
      <c r="F17" s="79">
        <v>0</v>
      </c>
      <c r="G17" s="10">
        <v>87</v>
      </c>
      <c r="H17" s="4"/>
      <c r="I17" s="5">
        <f t="shared" ref="I17" si="10">IF(G17="","",(SUM(E17+F17+Q17)))</f>
        <v>8</v>
      </c>
      <c r="J17" s="6">
        <f>SUM(G$12:G17)</f>
        <v>276</v>
      </c>
      <c r="K17" s="6">
        <f t="shared" ref="K17" si="11">E$4-J17</f>
        <v>-76</v>
      </c>
      <c r="L17" s="7">
        <f t="shared" ref="L17" si="12">IF(G17="",0,$T$12*(I17-F17-Q17))</f>
        <v>0</v>
      </c>
      <c r="M17" s="4">
        <f t="shared" ref="M17" si="13">G17</f>
        <v>87</v>
      </c>
      <c r="N17" s="111" t="str">
        <f t="shared" ref="N17" si="14">IF(L17=0,"",(M17/L17))</f>
        <v/>
      </c>
      <c r="O17" s="112"/>
      <c r="P17" s="33"/>
      <c r="Q17" s="61">
        <v>0</v>
      </c>
      <c r="R17" s="61">
        <v>0</v>
      </c>
      <c r="S17" s="61">
        <v>0</v>
      </c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1" t="str">
        <f t="shared" si="6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>
        <v>42139</v>
      </c>
      <c r="C18" s="59" t="s">
        <v>70</v>
      </c>
      <c r="D18" s="61"/>
      <c r="E18" s="61">
        <v>5</v>
      </c>
      <c r="F18" s="79">
        <v>0</v>
      </c>
      <c r="G18" s="10">
        <v>47</v>
      </c>
      <c r="H18" s="4"/>
      <c r="I18" s="5">
        <f t="shared" ref="I18:I20" si="16">IF(G18="","",(SUM(E18+F18+Q18)))</f>
        <v>5</v>
      </c>
      <c r="J18" s="6">
        <f>SUM(G$12:G18)</f>
        <v>323</v>
      </c>
      <c r="K18" s="6">
        <f t="shared" ref="K18:K20" si="17">E$4-J18</f>
        <v>-123</v>
      </c>
      <c r="L18" s="7">
        <f t="shared" ref="L18:L20" si="18">IF(G18="",0,$T$12*(I18-F18-Q18))</f>
        <v>0</v>
      </c>
      <c r="M18" s="4">
        <f t="shared" ref="M18:M20" si="19">G18</f>
        <v>47</v>
      </c>
      <c r="N18" s="111" t="str">
        <f t="shared" ref="N18:N20" si="20">IF(L18=0,"",(M18/L18))</f>
        <v/>
      </c>
      <c r="O18" s="112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1" t="str">
        <f t="shared" si="6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323</v>
      </c>
      <c r="K19" s="6">
        <f t="shared" si="17"/>
        <v>-123</v>
      </c>
      <c r="L19" s="7">
        <f t="shared" si="18"/>
        <v>0</v>
      </c>
      <c r="M19" s="4">
        <f t="shared" si="19"/>
        <v>0</v>
      </c>
      <c r="N19" s="111" t="str">
        <f t="shared" si="20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1" t="str">
        <f t="shared" si="6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323</v>
      </c>
      <c r="K20" s="6">
        <f t="shared" si="17"/>
        <v>-123</v>
      </c>
      <c r="L20" s="7">
        <f t="shared" si="18"/>
        <v>0</v>
      </c>
      <c r="M20" s="4">
        <f t="shared" si="19"/>
        <v>0</v>
      </c>
      <c r="N20" s="111" t="str">
        <f t="shared" si="20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1" t="str">
        <f t="shared" si="6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323</v>
      </c>
      <c r="K21" s="6">
        <f t="shared" si="8"/>
        <v>-123</v>
      </c>
      <c r="L21" s="7">
        <f t="shared" si="0"/>
        <v>0</v>
      </c>
      <c r="M21" s="4">
        <f t="shared" si="3"/>
        <v>0</v>
      </c>
      <c r="N21" s="111" t="str">
        <f t="shared" si="4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1" t="str">
        <f t="shared" si="6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323</v>
      </c>
      <c r="K22" s="6">
        <f t="shared" si="8"/>
        <v>-123</v>
      </c>
      <c r="L22" s="7">
        <f t="shared" si="0"/>
        <v>0</v>
      </c>
      <c r="M22" s="4">
        <f t="shared" si="3"/>
        <v>0</v>
      </c>
      <c r="N22" s="111" t="str">
        <f t="shared" si="4"/>
        <v/>
      </c>
      <c r="O22" s="112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1" t="str">
        <f t="shared" si="6"/>
        <v/>
      </c>
      <c r="AL22" s="112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323</v>
      </c>
      <c r="K23" s="6">
        <f t="shared" si="8"/>
        <v>-123</v>
      </c>
      <c r="L23" s="7">
        <f t="shared" si="0"/>
        <v>0</v>
      </c>
      <c r="M23" s="4">
        <f t="shared" si="3"/>
        <v>0</v>
      </c>
      <c r="N23" s="111" t="str">
        <f t="shared" si="4"/>
        <v/>
      </c>
      <c r="O23" s="112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1" t="str">
        <f t="shared" si="6"/>
        <v/>
      </c>
      <c r="AL23" s="112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 x14ac:dyDescent="0.3">
      <c r="B24" s="127" t="s">
        <v>20</v>
      </c>
      <c r="C24" s="128"/>
      <c r="D24" s="52"/>
      <c r="E24" s="62">
        <f>SUM(E13:E23)</f>
        <v>35</v>
      </c>
      <c r="F24" s="62">
        <f>SUM(F13:F23)</f>
        <v>0.5</v>
      </c>
      <c r="G24" s="62">
        <f>SUM(G13:G23)</f>
        <v>323</v>
      </c>
      <c r="H24" s="81"/>
      <c r="I24" s="62">
        <f t="shared" si="7"/>
        <v>35.5</v>
      </c>
      <c r="J24" s="82">
        <f>J23</f>
        <v>323</v>
      </c>
      <c r="K24" s="82">
        <f t="shared" si="8"/>
        <v>-123</v>
      </c>
      <c r="L24" s="83">
        <f>SUM(L13:L23)</f>
        <v>0</v>
      </c>
      <c r="M24" s="81">
        <f>SUM(M13:M23)</f>
        <v>323</v>
      </c>
      <c r="N24" s="125" t="e">
        <f>SUM(M24/L24)</f>
        <v>#DIV/0!</v>
      </c>
      <c r="O24" s="126"/>
      <c r="P24" s="84"/>
      <c r="Q24" s="83">
        <f>SUM(Q13:Q23)</f>
        <v>0</v>
      </c>
      <c r="R24" s="83"/>
      <c r="S24" s="83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" thickBot="1" x14ac:dyDescent="0.35">
      <c r="B25" s="165" t="s">
        <v>72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73" t="s">
        <v>55</v>
      </c>
      <c r="M26" s="174"/>
      <c r="N26" s="173"/>
      <c r="O26" s="175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42139</v>
      </c>
      <c r="C27" s="60" t="s">
        <v>68</v>
      </c>
      <c r="D27" s="8"/>
      <c r="E27" s="30">
        <v>0.5</v>
      </c>
      <c r="F27" s="31">
        <v>0</v>
      </c>
      <c r="G27" s="32">
        <v>5</v>
      </c>
      <c r="H27" s="4"/>
      <c r="I27" s="7"/>
      <c r="J27" s="6">
        <f>SUM(G$26:G27)</f>
        <v>5</v>
      </c>
      <c r="K27" s="6">
        <f>E$4-J27</f>
        <v>195</v>
      </c>
      <c r="L27" s="7">
        <f t="shared" ref="L27:L37" si="23">IF(G27="",0,T$26*(I27-F27-Q27))</f>
        <v>0</v>
      </c>
      <c r="M27" s="4">
        <f>G27</f>
        <v>5</v>
      </c>
      <c r="N27" s="111" t="str">
        <f>IF(L27=0,"",(M27/L27))</f>
        <v/>
      </c>
      <c r="O27" s="112"/>
      <c r="P27" s="33"/>
      <c r="Q27" s="8">
        <v>0</v>
      </c>
      <c r="R27" s="8">
        <v>0</v>
      </c>
      <c r="S27" s="8">
        <v>0</v>
      </c>
      <c r="T27" s="105"/>
      <c r="U27" s="106"/>
      <c r="V27" s="106"/>
      <c r="W27" s="107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4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5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105"/>
      <c r="AR27" s="106"/>
      <c r="AS27" s="106"/>
      <c r="AT27" s="107"/>
    </row>
    <row r="28" spans="2:46" ht="15" customHeight="1" x14ac:dyDescent="0.3">
      <c r="B28" s="9">
        <v>42140</v>
      </c>
      <c r="C28" s="60" t="s">
        <v>70</v>
      </c>
      <c r="D28" s="8"/>
      <c r="E28" s="30">
        <v>6</v>
      </c>
      <c r="F28" s="34">
        <v>0</v>
      </c>
      <c r="G28" s="32">
        <v>77</v>
      </c>
      <c r="H28" s="4" t="e">
        <f>IF(G28="","",(IF(#REF!=0,"",(#REF!*G28*#REF!))))</f>
        <v>#REF!</v>
      </c>
      <c r="I28" s="7">
        <f t="shared" ref="I28:I37" si="26">IF(G28="","",(SUM(E28+F28+Q28)))</f>
        <v>6</v>
      </c>
      <c r="J28" s="6">
        <f>SUM(G$26:G28)</f>
        <v>82</v>
      </c>
      <c r="K28" s="6">
        <f>E$4-J28</f>
        <v>118</v>
      </c>
      <c r="L28" s="7">
        <f t="shared" si="23"/>
        <v>0</v>
      </c>
      <c r="M28" s="4">
        <f t="shared" ref="M28:M37" si="27">G28</f>
        <v>77</v>
      </c>
      <c r="N28" s="111" t="str">
        <f t="shared" ref="N28:N37" si="28">IF(L28=0,"",(M28/L28))</f>
        <v/>
      </c>
      <c r="O28" s="112"/>
      <c r="P28" s="33"/>
      <c r="Q28" s="8">
        <v>0</v>
      </c>
      <c r="R28" s="8">
        <v>0</v>
      </c>
      <c r="S28" s="8">
        <v>0</v>
      </c>
      <c r="T28" s="235"/>
      <c r="U28" s="114"/>
      <c r="V28" s="114"/>
      <c r="W28" s="115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4"/>
        <v/>
      </c>
      <c r="AG28" s="6">
        <f>SUM(AD$26:AD28)</f>
        <v>0</v>
      </c>
      <c r="AH28" s="6">
        <f>AB$4-AG28</f>
        <v>0</v>
      </c>
      <c r="AI28" s="7">
        <f t="shared" si="25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87"/>
      <c r="AO28" s="87"/>
      <c r="AP28" s="87"/>
      <c r="AQ28" s="113"/>
      <c r="AR28" s="114"/>
      <c r="AS28" s="114"/>
      <c r="AT28" s="115"/>
    </row>
    <row r="29" spans="2:46" ht="15" customHeight="1" x14ac:dyDescent="0.3">
      <c r="B29" s="9">
        <v>42142</v>
      </c>
      <c r="C29" s="60" t="s">
        <v>70</v>
      </c>
      <c r="D29" s="58"/>
      <c r="E29" s="58">
        <v>7</v>
      </c>
      <c r="F29" s="58">
        <v>0</v>
      </c>
      <c r="G29" s="10">
        <v>97</v>
      </c>
      <c r="H29" s="4"/>
      <c r="I29" s="7">
        <f t="shared" ref="I29:I31" si="31">IF(G29="","",(SUM(E29+F29+Q29)))</f>
        <v>7</v>
      </c>
      <c r="J29" s="6">
        <f>SUM(G$26:G29)</f>
        <v>179</v>
      </c>
      <c r="K29" s="6">
        <f t="shared" ref="K29:K31" si="32">E$4-J29</f>
        <v>21</v>
      </c>
      <c r="L29" s="7">
        <f t="shared" ref="L29:L31" si="33">IF(G29="",0,T$26*(I29-F29-Q29))</f>
        <v>0</v>
      </c>
      <c r="M29" s="4">
        <f t="shared" ref="M29:M31" si="34">G29</f>
        <v>97</v>
      </c>
      <c r="N29" s="111" t="str">
        <f t="shared" ref="N29:N31" si="35">IF(L29=0,"",(M29/L29))</f>
        <v/>
      </c>
      <c r="O29" s="112"/>
      <c r="P29" s="33"/>
      <c r="Q29" s="58">
        <v>0</v>
      </c>
      <c r="R29" s="58">
        <v>0</v>
      </c>
      <c r="S29" s="58">
        <v>0</v>
      </c>
      <c r="T29" s="113"/>
      <c r="U29" s="114"/>
      <c r="V29" s="114"/>
      <c r="W29" s="115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5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87"/>
      <c r="AO29" s="87"/>
      <c r="AP29" s="87"/>
      <c r="AQ29" s="113"/>
      <c r="AR29" s="114"/>
      <c r="AS29" s="114"/>
      <c r="AT29" s="115"/>
    </row>
    <row r="30" spans="2:46" ht="15" customHeight="1" x14ac:dyDescent="0.3">
      <c r="B30" s="9">
        <v>42142</v>
      </c>
      <c r="C30" s="60" t="s">
        <v>68</v>
      </c>
      <c r="D30" s="58"/>
      <c r="E30" s="58">
        <v>4</v>
      </c>
      <c r="F30" s="58">
        <v>0</v>
      </c>
      <c r="G30" s="10">
        <v>34</v>
      </c>
      <c r="H30" s="4"/>
      <c r="I30" s="7">
        <f t="shared" si="31"/>
        <v>4</v>
      </c>
      <c r="J30" s="6">
        <f>SUM(G$26:G30)</f>
        <v>213</v>
      </c>
      <c r="K30" s="6">
        <f t="shared" si="32"/>
        <v>-13</v>
      </c>
      <c r="L30" s="7">
        <f t="shared" si="33"/>
        <v>0</v>
      </c>
      <c r="M30" s="4">
        <f t="shared" si="34"/>
        <v>34</v>
      </c>
      <c r="N30" s="111" t="str">
        <f t="shared" si="35"/>
        <v/>
      </c>
      <c r="O30" s="112"/>
      <c r="P30" s="33"/>
      <c r="Q30" s="58">
        <v>0</v>
      </c>
      <c r="R30" s="58">
        <v>0</v>
      </c>
      <c r="S30" s="58">
        <v>0</v>
      </c>
      <c r="T30" s="113"/>
      <c r="U30" s="114"/>
      <c r="V30" s="114"/>
      <c r="W30" s="115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5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87"/>
      <c r="AO30" s="87"/>
      <c r="AP30" s="87"/>
      <c r="AQ30" s="113"/>
      <c r="AR30" s="114"/>
      <c r="AS30" s="114"/>
      <c r="AT30" s="115"/>
    </row>
    <row r="31" spans="2:46" ht="15" customHeight="1" x14ac:dyDescent="0.3">
      <c r="B31" s="9">
        <v>42142</v>
      </c>
      <c r="C31" s="11" t="s">
        <v>69</v>
      </c>
      <c r="D31" s="58"/>
      <c r="E31" s="58">
        <v>1</v>
      </c>
      <c r="F31" s="58">
        <v>0</v>
      </c>
      <c r="G31" s="10">
        <v>20</v>
      </c>
      <c r="H31" s="4"/>
      <c r="I31" s="7">
        <f t="shared" si="31"/>
        <v>1</v>
      </c>
      <c r="J31" s="6">
        <f>SUM(G$26:G31)</f>
        <v>233</v>
      </c>
      <c r="K31" s="6">
        <f t="shared" si="32"/>
        <v>-33</v>
      </c>
      <c r="L31" s="7">
        <f t="shared" si="33"/>
        <v>0</v>
      </c>
      <c r="M31" s="4">
        <f t="shared" si="34"/>
        <v>20</v>
      </c>
      <c r="N31" s="111" t="str">
        <f t="shared" si="35"/>
        <v/>
      </c>
      <c r="O31" s="112"/>
      <c r="P31" s="33"/>
      <c r="Q31" s="58">
        <v>0</v>
      </c>
      <c r="R31" s="58">
        <v>0</v>
      </c>
      <c r="S31" s="58">
        <v>0</v>
      </c>
      <c r="T31" s="113"/>
      <c r="U31" s="114"/>
      <c r="V31" s="114"/>
      <c r="W31" s="115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5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87"/>
      <c r="AO31" s="87"/>
      <c r="AP31" s="87"/>
      <c r="AQ31" s="113"/>
      <c r="AR31" s="114"/>
      <c r="AS31" s="114"/>
      <c r="AT31" s="115"/>
    </row>
    <row r="32" spans="2:46" ht="15" customHeight="1" x14ac:dyDescent="0.3">
      <c r="B32" s="9">
        <v>42143</v>
      </c>
      <c r="C32" s="11" t="s">
        <v>70</v>
      </c>
      <c r="D32" s="58"/>
      <c r="E32" s="58">
        <v>6</v>
      </c>
      <c r="F32" s="58">
        <v>0</v>
      </c>
      <c r="G32" s="10">
        <v>91</v>
      </c>
      <c r="H32" s="4"/>
      <c r="I32" s="7">
        <f t="shared" ref="I32" si="38">IF(G32="","",(SUM(E32+F32+Q32)))</f>
        <v>6</v>
      </c>
      <c r="J32" s="6">
        <f>SUM(G$26:G32)</f>
        <v>324</v>
      </c>
      <c r="K32" s="6">
        <f t="shared" ref="K32" si="39">E$4-J32</f>
        <v>-124</v>
      </c>
      <c r="L32" s="7">
        <f t="shared" ref="L32" si="40">IF(G32="",0,T$26*(I32-F32-Q32))</f>
        <v>0</v>
      </c>
      <c r="M32" s="4">
        <f t="shared" ref="M32" si="41">G32</f>
        <v>91</v>
      </c>
      <c r="N32" s="111" t="str">
        <f t="shared" ref="N32" si="42">IF(L32=0,"",(M32/L32))</f>
        <v/>
      </c>
      <c r="O32" s="112"/>
      <c r="P32" s="33"/>
      <c r="Q32" s="58">
        <v>0</v>
      </c>
      <c r="R32" s="58">
        <v>0</v>
      </c>
      <c r="S32" s="58">
        <v>0</v>
      </c>
      <c r="T32" s="105" t="s">
        <v>73</v>
      </c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5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87"/>
      <c r="AO32" s="87"/>
      <c r="AP32" s="87"/>
      <c r="AQ32" s="113"/>
      <c r="AR32" s="114"/>
      <c r="AS32" s="114"/>
      <c r="AT32" s="11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6"/>
        <v/>
      </c>
      <c r="J33" s="6">
        <f>SUM(G$26:G33)</f>
        <v>324</v>
      </c>
      <c r="K33" s="6">
        <f>E$4-J33</f>
        <v>-124</v>
      </c>
      <c r="L33" s="7">
        <f t="shared" si="23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13" t="s">
        <v>74</v>
      </c>
      <c r="U33" s="114"/>
      <c r="V33" s="114"/>
      <c r="W33" s="115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5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87"/>
      <c r="AO33" s="87"/>
      <c r="AP33" s="87"/>
      <c r="AQ33" s="113"/>
      <c r="AR33" s="114"/>
      <c r="AS33" s="114"/>
      <c r="AT33" s="11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6"/>
        <v/>
      </c>
      <c r="J34" s="6">
        <f>SUM(G$26:G34)</f>
        <v>324</v>
      </c>
      <c r="K34" s="6">
        <f t="shared" ref="K34:K38" si="45">E$4-J34</f>
        <v>-124</v>
      </c>
      <c r="L34" s="7">
        <f t="shared" si="23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13"/>
      <c r="U34" s="114"/>
      <c r="V34" s="114"/>
      <c r="W34" s="115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5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87"/>
      <c r="AO34" s="87"/>
      <c r="AP34" s="87"/>
      <c r="AQ34" s="113"/>
      <c r="AR34" s="114"/>
      <c r="AS34" s="114"/>
      <c r="AT34" s="11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6"/>
        <v/>
      </c>
      <c r="J35" s="6">
        <f>SUM(G$26:G35)</f>
        <v>324</v>
      </c>
      <c r="K35" s="6">
        <f t="shared" si="45"/>
        <v>-124</v>
      </c>
      <c r="L35" s="7">
        <f t="shared" si="23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13"/>
      <c r="U35" s="114"/>
      <c r="V35" s="114"/>
      <c r="W35" s="115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5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87"/>
      <c r="AO35" s="87"/>
      <c r="AP35" s="87"/>
      <c r="AQ35" s="113"/>
      <c r="AR35" s="114"/>
      <c r="AS35" s="114"/>
      <c r="AT35" s="11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6"/>
        <v/>
      </c>
      <c r="J36" s="6">
        <f>SUM(G$26:G36)</f>
        <v>324</v>
      </c>
      <c r="K36" s="6">
        <f t="shared" si="45"/>
        <v>-124</v>
      </c>
      <c r="L36" s="7">
        <f t="shared" si="23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13"/>
      <c r="U36" s="114"/>
      <c r="V36" s="114"/>
      <c r="W36" s="11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5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13"/>
      <c r="AR36" s="114"/>
      <c r="AS36" s="114"/>
      <c r="AT36" s="11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6"/>
        <v/>
      </c>
      <c r="J37" s="6">
        <f>SUM(G$26:G37)</f>
        <v>324</v>
      </c>
      <c r="K37" s="6">
        <f t="shared" si="45"/>
        <v>-124</v>
      </c>
      <c r="L37" s="7">
        <f t="shared" si="23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13"/>
      <c r="U37" s="114"/>
      <c r="V37" s="114"/>
      <c r="W37" s="11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5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13"/>
      <c r="AR37" s="114"/>
      <c r="AS37" s="114"/>
      <c r="AT37" s="115"/>
    </row>
    <row r="38" spans="2:46" ht="15" customHeight="1" x14ac:dyDescent="0.3">
      <c r="B38" s="127" t="s">
        <v>20</v>
      </c>
      <c r="C38" s="128"/>
      <c r="D38" s="53"/>
      <c r="E38" s="63">
        <f t="shared" ref="E38:F38" si="47">SUM(E27:E37)</f>
        <v>24.5</v>
      </c>
      <c r="F38" s="63">
        <f t="shared" si="47"/>
        <v>0</v>
      </c>
      <c r="G38" s="63">
        <f>SUM(G27:G37)</f>
        <v>324</v>
      </c>
      <c r="H38" s="81"/>
      <c r="I38" s="83">
        <f t="shared" ref="I38" si="48">IF(G38="","",(SUM(E38+F38+Q38)))</f>
        <v>24.5</v>
      </c>
      <c r="J38" s="82">
        <f>J37</f>
        <v>324</v>
      </c>
      <c r="K38" s="82">
        <f t="shared" si="45"/>
        <v>-124</v>
      </c>
      <c r="L38" s="83">
        <f>SUM(L27:L37)</f>
        <v>0</v>
      </c>
      <c r="M38" s="81">
        <f>SUM(M27:M37)</f>
        <v>324</v>
      </c>
      <c r="N38" s="125" t="e">
        <f>SUM(M38/L38)</f>
        <v>#DIV/0!</v>
      </c>
      <c r="O38" s="126"/>
      <c r="P38" s="84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" thickBot="1" x14ac:dyDescent="0.35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 x14ac:dyDescent="0.3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73" t="s">
        <v>55</v>
      </c>
      <c r="M40" s="174"/>
      <c r="N40" s="173"/>
      <c r="O40" s="175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 x14ac:dyDescent="0.3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 x14ac:dyDescent="0.3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 x14ac:dyDescent="0.3">
      <c r="B56" s="137" t="s">
        <v>51</v>
      </c>
      <c r="C56" s="138"/>
      <c r="D56" s="138"/>
      <c r="E56" s="138"/>
      <c r="F56" s="129">
        <v>324</v>
      </c>
      <c r="G56" s="130"/>
      <c r="H56" s="2"/>
      <c r="I56" s="43">
        <v>1</v>
      </c>
      <c r="J56" s="235" t="s">
        <v>43</v>
      </c>
      <c r="K56" s="143"/>
      <c r="L56" s="44">
        <f>SUMIF($R$13:$R$23,1,$Q$13:$Q$50)+SUMIF($R$27:$R$37,1,$Q$27:$Q$37)+SUMIF($R$41:$R$51,1,$Q$41:$Q$51)</f>
        <v>0</v>
      </c>
      <c r="M56" s="146">
        <v>42132</v>
      </c>
      <c r="N56" s="146"/>
      <c r="O56" s="237" t="s">
        <v>62</v>
      </c>
      <c r="P56" s="120"/>
      <c r="Q56" s="120"/>
      <c r="R56" s="119" t="s">
        <v>63</v>
      </c>
      <c r="S56" s="120"/>
      <c r="T56" s="119" t="s">
        <v>64</v>
      </c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23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45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3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13" t="s">
        <v>14</v>
      </c>
      <c r="K57" s="143"/>
      <c r="L57" s="44">
        <f>SUMIF($R$13:$R$23,2,$Q$13:$Q$50)+SUMIF($R$27:$R$37,2,$Q$27:$Q$37)+SUMIF($R$41:$R$51,2,$Q$41:$Q$51)</f>
        <v>0</v>
      </c>
      <c r="M57" s="146">
        <v>42132</v>
      </c>
      <c r="N57" s="146"/>
      <c r="O57" s="119" t="s">
        <v>65</v>
      </c>
      <c r="P57" s="120"/>
      <c r="Q57" s="120"/>
      <c r="R57" s="119" t="s">
        <v>63</v>
      </c>
      <c r="S57" s="120"/>
      <c r="T57" s="119" t="s">
        <v>64</v>
      </c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13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3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 x14ac:dyDescent="0.3">
      <c r="B59" s="139" t="s">
        <v>48</v>
      </c>
      <c r="C59" s="140"/>
      <c r="D59" s="140"/>
      <c r="E59" s="140"/>
      <c r="F59" s="129">
        <f>G38</f>
        <v>324</v>
      </c>
      <c r="G59" s="130"/>
      <c r="H59" s="2"/>
      <c r="I59" s="43">
        <v>4</v>
      </c>
      <c r="J59" s="113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13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 x14ac:dyDescent="0.35">
      <c r="B60" s="227" t="s">
        <v>47</v>
      </c>
      <c r="C60" s="228"/>
      <c r="D60" s="228"/>
      <c r="E60" s="228"/>
      <c r="F60" s="229">
        <f>G24</f>
        <v>323</v>
      </c>
      <c r="G60" s="230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2015-05-21T18:11:15Z</dcterms:modified>
</cp:coreProperties>
</file>