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<sst xmlns="http://schemas.openxmlformats.org/spreadsheetml/2006/main" count="151" uniqueCount="79">
  <si>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</si>
  <si>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</si>
  <si>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</si>
  <si>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</si>
  <si>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</si>
  <si>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</si>
  <si>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</si>
  <si>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</si>
  <si>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</si>
  <si>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</si>
  <si>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</si>
  <si>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</si>
  <si>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</si>
  <si>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</si>
  <si>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</si>
  <si>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</si>
  <si>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</si>
  <si>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</si>
  <si>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</si>
  <si>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</si>
  <si>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</si>
  <si>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</si>
  <si>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</si>
  <si>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</si>
  <si>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</si>
  <si>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</si>
  <si>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</si>
  <si>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</si>
  <si>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</si>
  <si>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</si>
  <si>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</si>
  <si>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</si>
  <si>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</si>
  <si>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</si>
  <si>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</si>
  <si>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</si>
  <si>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</si>
  <si>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</si>
  <si>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</si>
  <si>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</si>
  <si>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</si>
  <si>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</si>
  <si>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</si>
  <si>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</si>
  <si>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</si>
  <si>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</si>
  <si>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</si>
  <si>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</si>
  <si>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</si>
  <si>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</si>
  <si>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</si>
  <si>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</si>
  <si>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</si>
  <si>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</si>
  <si>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</si>
  <si>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</si>
  <si>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</si>
  <si>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</si>
  <si>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</si>
  <si>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</si>
  <si>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</si>
  <si>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AP2503</t>
  </si>
  <si>
    <t>AP2503-10</t>
  </si>
  <si>
    <t>Machine #   B/S 17</t>
  </si>
  <si>
    <t>15 SEC</t>
  </si>
  <si>
    <t>KM 8/01/14</t>
  </si>
  <si>
    <t>Routing:        WASH &amp; PACK DEPT</t>
  </si>
  <si>
    <t>SB</t>
  </si>
  <si>
    <t>fair/look for bad parts</t>
  </si>
  <si>
    <t>MP</t>
  </si>
  <si>
    <t>830 pm</t>
  </si>
  <si>
    <t>yes</t>
  </si>
  <si>
    <t>JC</t>
  </si>
  <si>
    <t>B</t>
  </si>
  <si>
    <t>RH</t>
  </si>
  <si>
    <t>JM</t>
  </si>
  <si>
    <t>Move back to chucker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</si>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</sst>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4" fillId="3" borderId="8" xfId="1" applyFont="1" applyFill="1" applyBorder="1" applyAlignment="1">
      <alignment horizontal="center"/>
    </xf>
    <xf numFmtId="0" fontId="4" fillId="3" borderId="10" xfId="1" applyFont="1" applyFill="1" applyBorder="1" applyAlignment="1">
      <alignment horizontal="center"/>
    </xf>
    <xf numFmtId="0" fontId="4" fillId="3" borderId="11" xfId="1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8" fontId="0" fillId="0" borderId="21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1" sqref="B21"/>
    </sheetView>
  </sheetViews>
  <sheetFormatPr defaultColWidth="9.140625"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61</v>
      </c>
      <c r="F2" s="149"/>
      <c r="G2" s="150"/>
      <c r="H2" s="22"/>
      <c r="I2" s="2"/>
      <c r="J2" s="144" t="s">
        <v>0</v>
      </c>
      <c r="K2" s="145"/>
      <c r="L2" s="23" t="s">
        <v>73</v>
      </c>
      <c r="M2" s="22"/>
      <c r="N2" s="22"/>
      <c r="O2" s="22"/>
      <c r="P2" s="22"/>
      <c r="Q2" s="22"/>
      <c r="R2" s="191" t="s">
        <v>45</v>
      </c>
      <c r="S2" s="192"/>
      <c r="T2" s="193"/>
      <c r="U2" s="144"/>
      <c r="V2" s="147"/>
      <c r="W2" s="182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91" t="s">
        <v>45</v>
      </c>
      <c r="AP2" s="192"/>
      <c r="AQ2" s="193"/>
      <c r="AR2" s="144"/>
      <c r="AS2" s="147"/>
      <c r="AT2" s="182"/>
    </row>
    <row r="3" spans="2:46" ht="19.5" customHeight="1">
      <c r="B3" s="146" t="s">
        <v>22</v>
      </c>
      <c r="C3" s="147"/>
      <c r="D3" s="24"/>
      <c r="E3" s="148">
        <v>368230</v>
      </c>
      <c r="F3" s="149"/>
      <c r="G3" s="150"/>
      <c r="H3" s="22"/>
      <c r="I3" s="25"/>
      <c r="J3" s="144" t="s">
        <v>25</v>
      </c>
      <c r="K3" s="145"/>
      <c r="L3" s="144" t="s">
        <v>62</v>
      </c>
      <c r="M3" s="147"/>
      <c r="N3" s="147"/>
      <c r="O3" s="145"/>
      <c r="P3" s="22"/>
      <c r="Q3" s="22"/>
      <c r="R3" s="194"/>
      <c r="S3" s="195"/>
      <c r="T3" s="196"/>
      <c r="U3" s="144">
        <v>336419</v>
      </c>
      <c r="V3" s="147"/>
      <c r="W3" s="182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4"/>
      <c r="AP3" s="195"/>
      <c r="AQ3" s="196"/>
      <c r="AR3" s="144"/>
      <c r="AS3" s="147"/>
      <c r="AT3" s="182"/>
    </row>
    <row r="4" spans="2:46" ht="19.5" customHeight="1">
      <c r="B4" s="212" t="s">
        <v>23</v>
      </c>
      <c r="C4" s="193"/>
      <c r="D4" s="24"/>
      <c r="E4" s="191">
        <v>4000</v>
      </c>
      <c r="F4" s="192"/>
      <c r="G4" s="193"/>
      <c r="H4" s="22"/>
      <c r="I4" s="26"/>
      <c r="J4" s="189"/>
      <c r="K4" s="189"/>
      <c r="L4" s="189"/>
      <c r="M4" s="189"/>
      <c r="N4" s="189"/>
      <c r="O4" s="189"/>
      <c r="P4" s="27"/>
      <c r="Q4" s="27"/>
      <c r="R4" s="197"/>
      <c r="S4" s="198"/>
      <c r="T4" s="199"/>
      <c r="U4" s="189"/>
      <c r="V4" s="189"/>
      <c r="W4" s="190"/>
      <c r="Y4" s="212" t="s">
        <v>23</v>
      </c>
      <c r="Z4" s="193"/>
      <c r="AA4" s="95"/>
      <c r="AB4" s="191"/>
      <c r="AC4" s="192"/>
      <c r="AD4" s="193"/>
      <c r="AE4" s="22"/>
      <c r="AF4" s="26"/>
      <c r="AG4" s="189"/>
      <c r="AH4" s="189"/>
      <c r="AI4" s="189"/>
      <c r="AJ4" s="189"/>
      <c r="AK4" s="189"/>
      <c r="AL4" s="189"/>
      <c r="AM4" s="27"/>
      <c r="AN4" s="27"/>
      <c r="AO4" s="197"/>
      <c r="AP4" s="198"/>
      <c r="AQ4" s="199"/>
      <c r="AR4" s="189"/>
      <c r="AS4" s="189"/>
      <c r="AT4" s="190"/>
    </row>
    <row r="5" spans="2:46" ht="6.75" customHeight="1">
      <c r="B5" s="224"/>
      <c r="C5" s="198"/>
      <c r="D5" s="198"/>
      <c r="E5" s="198"/>
      <c r="F5" s="198"/>
      <c r="G5" s="198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4"/>
      <c r="Z5" s="198"/>
      <c r="AA5" s="198"/>
      <c r="AB5" s="198"/>
      <c r="AC5" s="198"/>
      <c r="AD5" s="198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6" t="s">
        <v>56</v>
      </c>
      <c r="C6" s="217"/>
      <c r="D6" s="217"/>
      <c r="E6" s="218"/>
      <c r="F6" s="171"/>
      <c r="G6" s="172"/>
      <c r="H6" s="22"/>
      <c r="I6" s="26"/>
      <c r="J6" s="27"/>
      <c r="K6" s="27"/>
      <c r="L6" s="27"/>
      <c r="M6" s="77"/>
      <c r="N6" s="88"/>
      <c r="O6" s="88"/>
      <c r="P6" s="88"/>
      <c r="Q6" s="89"/>
      <c r="R6" s="183" t="s">
        <v>60</v>
      </c>
      <c r="S6" s="184"/>
      <c r="T6" s="184"/>
      <c r="U6" s="184"/>
      <c r="V6" s="184"/>
      <c r="W6" s="185"/>
      <c r="Y6" s="216" t="s">
        <v>56</v>
      </c>
      <c r="Z6" s="217"/>
      <c r="AA6" s="217"/>
      <c r="AB6" s="218"/>
      <c r="AC6" s="171"/>
      <c r="AD6" s="172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3" t="s">
        <v>60</v>
      </c>
      <c r="AP6" s="184"/>
      <c r="AQ6" s="184"/>
      <c r="AR6" s="184"/>
      <c r="AS6" s="184"/>
      <c r="AT6" s="185"/>
    </row>
    <row r="7" spans="2:46" ht="16.5" customHeight="1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3"/>
      <c r="O7" s="174"/>
      <c r="P7" s="174"/>
      <c r="Q7" s="174"/>
      <c r="R7" s="200" t="s">
        <v>57</v>
      </c>
      <c r="S7" s="200"/>
      <c r="T7" s="200"/>
      <c r="U7" s="144" t="s">
        <v>65</v>
      </c>
      <c r="V7" s="147"/>
      <c r="W7" s="182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3"/>
      <c r="AL7" s="174"/>
      <c r="AM7" s="174"/>
      <c r="AN7" s="174"/>
      <c r="AO7" s="200" t="s">
        <v>57</v>
      </c>
      <c r="AP7" s="200"/>
      <c r="AQ7" s="200"/>
      <c r="AR7" s="144"/>
      <c r="AS7" s="147"/>
      <c r="AT7" s="182"/>
    </row>
    <row r="8" spans="2:46" ht="16.5" customHeight="1">
      <c r="B8" s="212"/>
      <c r="C8" s="192"/>
      <c r="D8" s="192"/>
      <c r="E8" s="192"/>
      <c r="F8" s="192"/>
      <c r="G8" s="192"/>
      <c r="H8" s="192"/>
      <c r="I8" s="192"/>
      <c r="J8" s="192"/>
      <c r="K8" s="192"/>
      <c r="L8" s="193"/>
      <c r="M8" s="76"/>
      <c r="N8" s="173"/>
      <c r="O8" s="174"/>
      <c r="P8" s="174"/>
      <c r="Q8" s="174"/>
      <c r="R8" s="200" t="s">
        <v>58</v>
      </c>
      <c r="S8" s="200"/>
      <c r="T8" s="200"/>
      <c r="U8" s="144"/>
      <c r="V8" s="147"/>
      <c r="W8" s="182"/>
      <c r="Y8" s="212"/>
      <c r="Z8" s="192"/>
      <c r="AA8" s="192"/>
      <c r="AB8" s="192"/>
      <c r="AC8" s="192"/>
      <c r="AD8" s="192"/>
      <c r="AE8" s="192"/>
      <c r="AF8" s="192"/>
      <c r="AG8" s="192"/>
      <c r="AH8" s="192"/>
      <c r="AI8" s="193"/>
      <c r="AJ8" s="76"/>
      <c r="AK8" s="173"/>
      <c r="AL8" s="174"/>
      <c r="AM8" s="174"/>
      <c r="AN8" s="174"/>
      <c r="AO8" s="200" t="s">
        <v>58</v>
      </c>
      <c r="AP8" s="200"/>
      <c r="AQ8" s="200"/>
      <c r="AR8" s="144"/>
      <c r="AS8" s="147"/>
      <c r="AT8" s="182"/>
    </row>
    <row r="9" spans="2:46" ht="16.5" customHeight="1" thickBot="1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7"/>
      <c r="O9" s="208"/>
      <c r="P9" s="208"/>
      <c r="Q9" s="208"/>
      <c r="R9" s="234" t="s">
        <v>59</v>
      </c>
      <c r="S9" s="234"/>
      <c r="T9" s="234"/>
      <c r="U9" s="204"/>
      <c r="V9" s="205"/>
      <c r="W9" s="206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7"/>
      <c r="AL9" s="208"/>
      <c r="AM9" s="208"/>
      <c r="AN9" s="208"/>
      <c r="AO9" s="234" t="s">
        <v>59</v>
      </c>
      <c r="AP9" s="234"/>
      <c r="AQ9" s="234"/>
      <c r="AR9" s="204"/>
      <c r="AS9" s="205"/>
      <c r="AT9" s="206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78" t="s">
        <v>17</v>
      </c>
      <c r="O10" s="179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201" t="s">
        <v>19</v>
      </c>
      <c r="V10" s="153" t="s">
        <v>28</v>
      </c>
      <c r="W10" s="175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78" t="s">
        <v>17</v>
      </c>
      <c r="AL10" s="179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201" t="s">
        <v>19</v>
      </c>
      <c r="AS10" s="153" t="s">
        <v>28</v>
      </c>
      <c r="AT10" s="175" t="s">
        <v>29</v>
      </c>
    </row>
    <row r="11" spans="2:46" ht="30.75" customHeight="1" thickBot="1">
      <c r="B11" s="152"/>
      <c r="C11" s="154"/>
      <c r="D11" s="177"/>
      <c r="E11" s="177"/>
      <c r="F11" s="154"/>
      <c r="G11" s="177"/>
      <c r="H11" s="156"/>
      <c r="I11" s="156"/>
      <c r="J11" s="156"/>
      <c r="K11" s="156"/>
      <c r="L11" s="156"/>
      <c r="M11" s="156"/>
      <c r="N11" s="180"/>
      <c r="O11" s="181"/>
      <c r="P11" s="167"/>
      <c r="Q11" s="167"/>
      <c r="R11" s="167"/>
      <c r="S11" s="167"/>
      <c r="T11" s="167"/>
      <c r="U11" s="202"/>
      <c r="V11" s="203"/>
      <c r="W11" s="176"/>
      <c r="Y11" s="152"/>
      <c r="Z11" s="154"/>
      <c r="AA11" s="177"/>
      <c r="AB11" s="177"/>
      <c r="AC11" s="154"/>
      <c r="AD11" s="177"/>
      <c r="AE11" s="156"/>
      <c r="AF11" s="156"/>
      <c r="AG11" s="156"/>
      <c r="AH11" s="156"/>
      <c r="AI11" s="156"/>
      <c r="AJ11" s="156"/>
      <c r="AK11" s="180"/>
      <c r="AL11" s="181"/>
      <c r="AM11" s="167"/>
      <c r="AN11" s="167"/>
      <c r="AO11" s="167"/>
      <c r="AP11" s="167"/>
      <c r="AQ11" s="167"/>
      <c r="AR11" s="202"/>
      <c r="AS11" s="203"/>
      <c r="AT11" s="176"/>
    </row>
    <row r="12" spans="2:46" ht="15" customHeight="1">
      <c r="B12" s="163" t="s">
        <v>63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4000</v>
      </c>
      <c r="L12" s="168" t="s">
        <v>55</v>
      </c>
      <c r="M12" s="169"/>
      <c r="N12" s="168" t="s">
        <v>64</v>
      </c>
      <c r="O12" s="170"/>
      <c r="P12" s="70"/>
      <c r="Q12" s="70"/>
      <c r="R12" s="70"/>
      <c r="S12" s="71"/>
      <c r="T12" s="72">
        <v>192</v>
      </c>
      <c r="U12" s="72">
        <v>4</v>
      </c>
      <c r="V12" s="54">
        <f>SUM(F13:F23)</f>
        <v>4</v>
      </c>
      <c r="W12" s="55">
        <f>U12/V12</f>
        <v>1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42123</v>
      </c>
      <c r="C13" s="30" t="s">
        <v>67</v>
      </c>
      <c r="D13" s="30"/>
      <c r="E13" s="30">
        <v>2</v>
      </c>
      <c r="F13" s="80">
        <v>0</v>
      </c>
      <c r="G13" s="32">
        <v>211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211</v>
      </c>
      <c r="K13" s="6">
        <f>E$4-J13</f>
        <v>3789</v>
      </c>
      <c r="L13" s="7">
        <f t="shared" ref="L13:L23" si="1">IF(G13="",0,$T$12*(I13-F13-Q13))</f>
        <v>384</v>
      </c>
      <c r="M13" s="4">
        <f>G13</f>
        <v>211</v>
      </c>
      <c r="N13" s="109">
        <f>IF(L13=0,"",(M13/L13))</f>
        <v>0.54947916666666663</v>
      </c>
      <c r="O13" s="110"/>
      <c r="P13" s="33"/>
      <c r="Q13" s="30">
        <v>0</v>
      </c>
      <c r="R13" s="30">
        <v>0</v>
      </c>
      <c r="S13" s="30">
        <v>0</v>
      </c>
      <c r="T13" s="221" t="s">
        <v>68</v>
      </c>
      <c r="U13" s="222"/>
      <c r="V13" s="222"/>
      <c r="W13" s="223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21"/>
      <c r="AR13" s="222"/>
      <c r="AS13" s="222"/>
      <c r="AT13" s="223"/>
    </row>
    <row r="14" spans="2:46" ht="15" customHeight="1">
      <c r="B14" s="29">
        <v>42123</v>
      </c>
      <c r="C14" s="30" t="s">
        <v>69</v>
      </c>
      <c r="D14" s="30"/>
      <c r="E14" s="30">
        <v>0</v>
      </c>
      <c r="F14" s="81">
        <v>4</v>
      </c>
      <c r="G14" s="32">
        <v>0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211</v>
      </c>
      <c r="K14" s="6">
        <f>E$4-J14</f>
        <v>3789</v>
      </c>
      <c r="L14" s="7">
        <f t="shared" si="1"/>
        <v>0</v>
      </c>
      <c r="M14" s="4">
        <f t="shared" ref="M14:M23" si="4">G14</f>
        <v>0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>
      <c r="B15" s="29">
        <v>42124</v>
      </c>
      <c r="C15" s="30" t="s">
        <v>74</v>
      </c>
      <c r="D15" s="30"/>
      <c r="E15" s="30">
        <v>8</v>
      </c>
      <c r="F15" s="81">
        <v>0</v>
      </c>
      <c r="G15" s="32">
        <v>1080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1291</v>
      </c>
      <c r="K15" s="6">
        <f>E$4-J15</f>
        <v>2709</v>
      </c>
      <c r="L15" s="7">
        <f t="shared" si="1"/>
        <v>1536</v>
      </c>
      <c r="M15" s="4">
        <f t="shared" si="4"/>
        <v>1080</v>
      </c>
      <c r="N15" s="109">
        <f t="shared" si="5"/>
        <v>0.703125</v>
      </c>
      <c r="O15" s="110"/>
      <c r="P15" s="33"/>
      <c r="Q15" s="8">
        <v>0</v>
      </c>
      <c r="R15" s="8">
        <v>0</v>
      </c>
      <c r="S15" s="8">
        <v>0</v>
      </c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>
      <c r="B16" s="9">
        <v>42125</v>
      </c>
      <c r="C16" s="35" t="s">
        <v>74</v>
      </c>
      <c r="D16" s="50"/>
      <c r="E16" s="50">
        <v>4</v>
      </c>
      <c r="F16" s="82">
        <v>0</v>
      </c>
      <c r="G16" s="10">
        <v>540</v>
      </c>
      <c r="H16" s="4" t="e">
        <f>IF(G16="","",(IF(#REF!=0,"",(#REF!*G16*#REF!))))</f>
        <v>#REF!</v>
      </c>
      <c r="I16" s="5">
        <f t="shared" si="0"/>
        <v>4</v>
      </c>
      <c r="J16" s="6">
        <f>SUM(G$12:G16)</f>
        <v>1831</v>
      </c>
      <c r="K16" s="6">
        <f t="shared" ref="K16:K24" si="8">E$4-J16</f>
        <v>2169</v>
      </c>
      <c r="L16" s="7">
        <f t="shared" si="1"/>
        <v>768</v>
      </c>
      <c r="M16" s="4">
        <f t="shared" si="4"/>
        <v>540</v>
      </c>
      <c r="N16" s="109">
        <f t="shared" si="5"/>
        <v>0.703125</v>
      </c>
      <c r="O16" s="110"/>
      <c r="P16" s="33"/>
      <c r="Q16" s="8">
        <v>0</v>
      </c>
      <c r="R16" s="8">
        <v>0</v>
      </c>
      <c r="S16" s="8">
        <v>0</v>
      </c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>
      <c r="B17" s="9">
        <v>42125</v>
      </c>
      <c r="C17" s="35" t="s">
        <v>67</v>
      </c>
      <c r="D17" s="61"/>
      <c r="E17" s="61">
        <v>8</v>
      </c>
      <c r="F17" s="82">
        <v>0</v>
      </c>
      <c r="G17" s="10">
        <v>1100</v>
      </c>
      <c r="H17" s="4"/>
      <c r="I17" s="5">
        <f t="shared" ref="I17" si="10">IF(G17="","",(SUM(E17+F17+Q17)))</f>
        <v>8</v>
      </c>
      <c r="J17" s="6">
        <f>SUM(G$12:G17)</f>
        <v>2931</v>
      </c>
      <c r="K17" s="6">
        <f t="shared" ref="K17" si="11">E$4-J17</f>
        <v>1069</v>
      </c>
      <c r="L17" s="7">
        <f t="shared" ref="L17" si="12">IF(G17="",0,$T$12*(I17-F17-Q17))</f>
        <v>1536</v>
      </c>
      <c r="M17" s="4">
        <f t="shared" ref="M17" si="13">G17</f>
        <v>1100</v>
      </c>
      <c r="N17" s="109">
        <f t="shared" ref="N17" si="14">IF(L17=0,"",(M17/L17))</f>
        <v>0.71614583333333337</v>
      </c>
      <c r="O17" s="110"/>
      <c r="P17" s="33"/>
      <c r="Q17" s="61">
        <v>0</v>
      </c>
      <c r="R17" s="61">
        <v>0</v>
      </c>
      <c r="S17" s="61">
        <v>0</v>
      </c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>
      <c r="B18" s="9">
        <v>42126</v>
      </c>
      <c r="C18" s="59" t="s">
        <v>75</v>
      </c>
      <c r="D18" s="61"/>
      <c r="E18" s="61">
        <v>6</v>
      </c>
      <c r="F18" s="82">
        <v>0</v>
      </c>
      <c r="G18" s="10">
        <v>710</v>
      </c>
      <c r="H18" s="4"/>
      <c r="I18" s="5">
        <f t="shared" ref="I18:I20" si="16">IF(G18="","",(SUM(E18+F18+Q18)))</f>
        <v>6</v>
      </c>
      <c r="J18" s="6">
        <f>SUM(G$12:G18)</f>
        <v>3641</v>
      </c>
      <c r="K18" s="6">
        <f t="shared" ref="K18:K20" si="17">E$4-J18</f>
        <v>359</v>
      </c>
      <c r="L18" s="7">
        <f t="shared" ref="L18:L20" si="18">IF(G18="",0,$T$12*(I18-F18-Q18))</f>
        <v>1152</v>
      </c>
      <c r="M18" s="4">
        <f t="shared" ref="M18:M20" si="19">G18</f>
        <v>710</v>
      </c>
      <c r="N18" s="109">
        <f t="shared" ref="N18:N20" si="20">IF(L18=0,"",(M18/L18))</f>
        <v>0.61631944444444442</v>
      </c>
      <c r="O18" s="110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42128</v>
      </c>
      <c r="C19" s="59" t="s">
        <v>74</v>
      </c>
      <c r="D19" s="61"/>
      <c r="E19" s="61">
        <v>8</v>
      </c>
      <c r="F19" s="82">
        <v>0</v>
      </c>
      <c r="G19" s="10">
        <v>1078</v>
      </c>
      <c r="H19" s="4"/>
      <c r="I19" s="5">
        <f t="shared" si="16"/>
        <v>8</v>
      </c>
      <c r="J19" s="6">
        <f>SUM(G$12:G19)</f>
        <v>4719</v>
      </c>
      <c r="K19" s="6">
        <f t="shared" si="17"/>
        <v>-719</v>
      </c>
      <c r="L19" s="7">
        <f t="shared" si="18"/>
        <v>1536</v>
      </c>
      <c r="M19" s="4">
        <f t="shared" si="19"/>
        <v>1078</v>
      </c>
      <c r="N19" s="109">
        <f t="shared" si="20"/>
        <v>0.70182291666666663</v>
      </c>
      <c r="O19" s="110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42128</v>
      </c>
      <c r="C20" s="59" t="s">
        <v>67</v>
      </c>
      <c r="D20" s="61"/>
      <c r="E20" s="61">
        <v>0.5</v>
      </c>
      <c r="F20" s="82">
        <v>0</v>
      </c>
      <c r="G20" s="10">
        <v>105</v>
      </c>
      <c r="H20" s="4"/>
      <c r="I20" s="5">
        <f t="shared" si="16"/>
        <v>0.5</v>
      </c>
      <c r="J20" s="6">
        <f>SUM(G$12:G20)</f>
        <v>4824</v>
      </c>
      <c r="K20" s="6">
        <f t="shared" si="17"/>
        <v>-824</v>
      </c>
      <c r="L20" s="7">
        <f t="shared" si="18"/>
        <v>96</v>
      </c>
      <c r="M20" s="4">
        <f t="shared" si="19"/>
        <v>105</v>
      </c>
      <c r="N20" s="109">
        <f t="shared" si="20"/>
        <v>1.09375</v>
      </c>
      <c r="O20" s="110"/>
      <c r="P20" s="33"/>
      <c r="Q20" s="61">
        <v>0</v>
      </c>
      <c r="R20" s="61">
        <v>0</v>
      </c>
      <c r="S20" s="61">
        <v>0</v>
      </c>
      <c r="T20" s="186" t="s">
        <v>76</v>
      </c>
      <c r="U20" s="187"/>
      <c r="V20" s="187"/>
      <c r="W20" s="188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4824</v>
      </c>
      <c r="K21" s="6">
        <f t="shared" si="8"/>
        <v>-824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221" t="s">
        <v>77</v>
      </c>
      <c r="U21" s="222"/>
      <c r="V21" s="222"/>
      <c r="W21" s="223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4824</v>
      </c>
      <c r="K22" s="6">
        <f t="shared" si="8"/>
        <v>-824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 t="s">
        <v>78</v>
      </c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4824</v>
      </c>
      <c r="K23" s="6">
        <f t="shared" si="8"/>
        <v>-824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>
      <c r="B24" s="122" t="s">
        <v>20</v>
      </c>
      <c r="C24" s="123"/>
      <c r="D24" s="52"/>
      <c r="E24" s="62">
        <f>SUM(E13:E23)</f>
        <v>36.5</v>
      </c>
      <c r="F24" s="62">
        <f>SUM(F13:F23)</f>
        <v>4</v>
      </c>
      <c r="G24" s="62">
        <f>SUM(G13:G23)</f>
        <v>4824</v>
      </c>
      <c r="H24" s="84"/>
      <c r="I24" s="62">
        <f t="shared" si="0"/>
        <v>40.5</v>
      </c>
      <c r="J24" s="85">
        <f>J23</f>
        <v>4824</v>
      </c>
      <c r="K24" s="85">
        <f t="shared" si="8"/>
        <v>-824</v>
      </c>
      <c r="L24" s="86">
        <f>SUM(L13:L23)</f>
        <v>7008</v>
      </c>
      <c r="M24" s="84">
        <f>SUM(M13:M23)</f>
        <v>4824</v>
      </c>
      <c r="N24" s="120">
        <f>SUM(M24/L24)</f>
        <v>0.68835616438356162</v>
      </c>
      <c r="O24" s="121"/>
      <c r="P24" s="87"/>
      <c r="Q24" s="86">
        <f>SUM(Q13:Q23)</f>
        <v>0</v>
      </c>
      <c r="R24" s="86"/>
      <c r="S24" s="86">
        <f>SUM(S13:S23)</f>
        <v>0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66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4000</v>
      </c>
      <c r="L26" s="168" t="s">
        <v>55</v>
      </c>
      <c r="M26" s="169"/>
      <c r="N26" s="168"/>
      <c r="O26" s="170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4000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5"/>
      <c r="U27" s="236"/>
      <c r="V27" s="236"/>
      <c r="W27" s="237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5"/>
      <c r="AR27" s="236"/>
      <c r="AS27" s="236"/>
      <c r="AT27" s="237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4000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4000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4000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4000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4000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4000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4000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4000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4000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4000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4000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4000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4000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4000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4000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4000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4000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4000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4000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4000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4000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4000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4000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4000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9" t="s">
        <v>42</v>
      </c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1"/>
      <c r="X53" s="100"/>
      <c r="Y53" s="239" t="s">
        <v>42</v>
      </c>
      <c r="Z53" s="240"/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40"/>
      <c r="AR53" s="240"/>
      <c r="AS53" s="240"/>
      <c r="AT53" s="241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31" t="s">
        <v>52</v>
      </c>
      <c r="C55" s="232"/>
      <c r="D55" s="232"/>
      <c r="E55" s="232"/>
      <c r="F55" s="232"/>
      <c r="G55" s="232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31" t="s">
        <v>52</v>
      </c>
      <c r="Z55" s="232"/>
      <c r="AA55" s="232"/>
      <c r="AB55" s="232"/>
      <c r="AC55" s="232"/>
      <c r="AD55" s="232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4804</v>
      </c>
      <c r="G56" s="125"/>
      <c r="H56" s="2"/>
      <c r="I56" s="43">
        <v>1</v>
      </c>
      <c r="J56" s="233" t="s">
        <v>43</v>
      </c>
      <c r="K56" s="138"/>
      <c r="L56" s="44">
        <f>SUMIF($R$13:$R$23,1,$Q$13:$Q$50)+SUMIF($R$27:$R$37,1,$Q$27:$Q$37)+SUMIF($R$41:$R$51,1,$Q$41:$Q$51)</f>
        <v>0</v>
      </c>
      <c r="M56" s="141">
        <v>42123</v>
      </c>
      <c r="N56" s="141"/>
      <c r="O56" s="238" t="s">
        <v>70</v>
      </c>
      <c r="P56" s="115"/>
      <c r="Q56" s="115"/>
      <c r="R56" s="114" t="s">
        <v>71</v>
      </c>
      <c r="S56" s="115"/>
      <c r="T56" s="114" t="s">
        <v>72</v>
      </c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3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46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0</v>
      </c>
      <c r="G57" s="125"/>
      <c r="H57" s="2"/>
      <c r="I57" s="43">
        <v>2</v>
      </c>
      <c r="J57" s="103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3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3" t="s">
        <v>15</v>
      </c>
      <c r="K59" s="138"/>
      <c r="L59" s="44">
        <f>SUMIF($R$13:$R$23,4,$Q$13:$Q$50)+SUMIF($R$27:$R$37,4,$Q$27:$Q$37)+SUMIF($R$41:$R$51,4,$Q$41:$Q$51)</f>
        <v>0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3" t="s">
        <v>15</v>
      </c>
      <c r="AH59" s="138"/>
      <c r="AI59" s="44">
        <f>SUMIF($R$13:$R$23,4,$Q$13:$Q$50)+SUMIF($R$27:$R$37,4,$Q$27:$Q$37)+SUMIF($R$41:$R$51,4,$Q$41:$Q$51)</f>
        <v>0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5" t="s">
        <v>47</v>
      </c>
      <c r="C60" s="226"/>
      <c r="D60" s="226"/>
      <c r="E60" s="226"/>
      <c r="F60" s="227">
        <f>G24</f>
        <v>4824</v>
      </c>
      <c r="G60" s="228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5" t="s">
        <v>47</v>
      </c>
      <c r="Z60" s="226"/>
      <c r="AA60" s="226"/>
      <c r="AB60" s="226"/>
      <c r="AC60" s="227">
        <f>AD24</f>
        <v>0</v>
      </c>
      <c r="AD60" s="228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>
      <c r="B61" s="229"/>
      <c r="C61" s="229"/>
      <c r="D61" s="229"/>
      <c r="E61" s="229"/>
      <c r="F61" s="230"/>
      <c r="G61" s="230"/>
    </row>
  </sheetData>
  <mergeCells count="361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T20:W20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2014-08-11T12:28:54Z</cp:lastPrinted>
  <dcterms:created xsi:type="dcterms:W3CDTF">2014-06-10T19:48:08Z</dcterms:created>
  <dcterms:modified xsi:type="dcterms:W3CDTF">2015-05-07T12:55:17Z</dcterms:modified>
</cp:coreProperties>
</file>