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G52" i="1"/>
  <c r="AH52" i="1" s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K48" i="1"/>
  <c r="AJ48" i="1"/>
  <c r="AI48" i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I52" i="1" s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G24" i="1"/>
  <c r="AH24" i="1" s="1"/>
  <c r="AD24" i="1"/>
  <c r="AC60" i="1" s="1"/>
  <c r="AC24" i="1"/>
  <c r="AB24" i="1"/>
  <c r="AJ23" i="1"/>
  <c r="AI23" i="1"/>
  <c r="AK23" i="1" s="1"/>
  <c r="AH23" i="1"/>
  <c r="AG23" i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37" i="1" l="1"/>
  <c r="AF38" i="1"/>
  <c r="AC59" i="1"/>
  <c r="AI24" i="1"/>
  <c r="AK24" i="1" s="1"/>
  <c r="AI38" i="1"/>
  <c r="AK38" i="1" s="1"/>
  <c r="AJ24" i="1"/>
  <c r="AJ38" i="1"/>
  <c r="AJ52" i="1"/>
  <c r="AK52" i="1" s="1"/>
  <c r="AK41" i="1"/>
  <c r="AK14" i="1"/>
  <c r="AK28" i="1"/>
  <c r="AF52" i="1"/>
  <c r="AF24" i="1"/>
  <c r="AE52" i="1"/>
  <c r="J23" i="1"/>
  <c r="Q52" i="1" l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<sst xmlns="http://schemas.openxmlformats.org/spreadsheetml/2006/main" count="148" uniqueCount="77">
  <si>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</si>
  <si>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</si>
  <si>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</si>
  <si>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</si>
  <si>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</si>
  <si>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</si>
  <si>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</si>
  <si>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</si>
  <si>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</si>
  <si>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</si>
  <si>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</si>
  <si>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</si>
  <si>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</si>
  <si>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</si>
  <si>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</si>
  <si>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</si>
  <si>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</si>
  <si>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</si>
  <si>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</si>
  <si>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</si>
  <si>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</si>
  <si>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</si>
  <si>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</si>
  <si>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</si>
  <si>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</si>
  <si>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</si>
  <si>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</si>
  <si>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</si>
  <si>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</si>
  <si>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</si>
  <si>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</si>
  <si>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</si>
  <si>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</si>
  <si>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</si>
  <si>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</si>
  <si>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</si>
  <si>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</si>
  <si>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</si>
  <si>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</si>
  <si>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</si>
  <si>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</si>
  <si>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</si>
  <si>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</si>
  <si>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</si>
  <si>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</si>
  <si>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</si>
  <si>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</si>
  <si>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</si>
  <si>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</si>
  <si>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</si>
  <si>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</si>
  <si>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</si>
  <si>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</si>
  <si>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</si>
  <si>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</si>
  <si>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</si>
  <si>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</si>
  <si>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</si>
  <si>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</si>
  <si>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</si>
  <si>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</si>
  <si>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AP7502</t>
  </si>
  <si>
    <t>AP7502-10</t>
  </si>
  <si>
    <t>20 SEC</t>
  </si>
  <si>
    <t>MR 7/25/14</t>
  </si>
  <si>
    <t>Machine #   B/S 17</t>
  </si>
  <si>
    <t>Routing:        WASH &amp; PACK DEPT</t>
  </si>
  <si>
    <t>C</t>
  </si>
  <si>
    <t>MP</t>
  </si>
  <si>
    <t>DH</t>
  </si>
  <si>
    <t>new tap</t>
  </si>
  <si>
    <t>930 pm</t>
  </si>
  <si>
    <t>yes</t>
  </si>
  <si>
    <t>JM</t>
  </si>
  <si>
    <t>Chain came off back motor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</si>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</sst>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4" fillId="3" borderId="8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48" sqref="F48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 x14ac:dyDescent="0.3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 t="s">
        <v>67</v>
      </c>
      <c r="M2" s="22"/>
      <c r="N2" s="22"/>
      <c r="O2" s="22"/>
      <c r="P2" s="22"/>
      <c r="Q2" s="22"/>
      <c r="R2" s="190" t="s">
        <v>45</v>
      </c>
      <c r="S2" s="191"/>
      <c r="T2" s="192"/>
      <c r="U2" s="143"/>
      <c r="V2" s="146"/>
      <c r="W2" s="184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3"/>
      <c r="AS2" s="146"/>
      <c r="AT2" s="184"/>
    </row>
    <row r="3" spans="2:46" ht="19.5" customHeight="1" x14ac:dyDescent="0.3">
      <c r="B3" s="145" t="s">
        <v>22</v>
      </c>
      <c r="C3" s="146"/>
      <c r="D3" s="24"/>
      <c r="E3" s="147">
        <v>370201</v>
      </c>
      <c r="F3" s="148"/>
      <c r="G3" s="149"/>
      <c r="H3" s="22"/>
      <c r="I3" s="25"/>
      <c r="J3" s="143" t="s">
        <v>25</v>
      </c>
      <c r="K3" s="144"/>
      <c r="L3" s="143" t="s">
        <v>62</v>
      </c>
      <c r="M3" s="146"/>
      <c r="N3" s="146"/>
      <c r="O3" s="144"/>
      <c r="P3" s="22"/>
      <c r="Q3" s="22"/>
      <c r="R3" s="193"/>
      <c r="S3" s="194"/>
      <c r="T3" s="195"/>
      <c r="U3" s="143"/>
      <c r="V3" s="146"/>
      <c r="W3" s="184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3"/>
      <c r="AP3" s="194"/>
      <c r="AQ3" s="195"/>
      <c r="AR3" s="143"/>
      <c r="AS3" s="146"/>
      <c r="AT3" s="184"/>
    </row>
    <row r="4" spans="2:46" ht="19.5" customHeight="1" x14ac:dyDescent="0.3">
      <c r="B4" s="211" t="s">
        <v>23</v>
      </c>
      <c r="C4" s="192"/>
      <c r="D4" s="24"/>
      <c r="E4" s="190">
        <v>1000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5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 x14ac:dyDescent="0.3">
      <c r="B5" s="223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3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7"/>
      <c r="N6" s="88"/>
      <c r="O6" s="88"/>
      <c r="P6" s="88"/>
      <c r="Q6" s="89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5" t="s">
        <v>60</v>
      </c>
      <c r="AP6" s="186"/>
      <c r="AQ6" s="186"/>
      <c r="AR6" s="186"/>
      <c r="AS6" s="186"/>
      <c r="AT6" s="187"/>
    </row>
    <row r="7" spans="2:46" ht="16.5" customHeight="1" x14ac:dyDescent="0.3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6"/>
      <c r="N7" s="175"/>
      <c r="O7" s="176"/>
      <c r="P7" s="176"/>
      <c r="Q7" s="176"/>
      <c r="R7" s="199" t="s">
        <v>57</v>
      </c>
      <c r="S7" s="199"/>
      <c r="T7" s="199"/>
      <c r="U7" s="143" t="s">
        <v>64</v>
      </c>
      <c r="V7" s="146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6"/>
      <c r="AK7" s="175"/>
      <c r="AL7" s="176"/>
      <c r="AM7" s="176"/>
      <c r="AN7" s="176"/>
      <c r="AO7" s="199" t="s">
        <v>57</v>
      </c>
      <c r="AP7" s="199"/>
      <c r="AQ7" s="199"/>
      <c r="AR7" s="143"/>
      <c r="AS7" s="146"/>
      <c r="AT7" s="184"/>
    </row>
    <row r="8" spans="2:46" ht="16.5" customHeight="1" x14ac:dyDescent="0.3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6"/>
      <c r="N8" s="175"/>
      <c r="O8" s="176"/>
      <c r="P8" s="176"/>
      <c r="Q8" s="176"/>
      <c r="R8" s="199" t="s">
        <v>58</v>
      </c>
      <c r="S8" s="199"/>
      <c r="T8" s="199"/>
      <c r="U8" s="143"/>
      <c r="V8" s="146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6"/>
      <c r="AK8" s="175"/>
      <c r="AL8" s="176"/>
      <c r="AM8" s="176"/>
      <c r="AN8" s="176"/>
      <c r="AO8" s="199" t="s">
        <v>58</v>
      </c>
      <c r="AP8" s="199"/>
      <c r="AQ8" s="199"/>
      <c r="AR8" s="143"/>
      <c r="AS8" s="146"/>
      <c r="AT8" s="184"/>
    </row>
    <row r="9" spans="2:46" ht="16.5" customHeight="1" thickBot="1" x14ac:dyDescent="0.35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3" t="s">
        <v>59</v>
      </c>
      <c r="S9" s="233"/>
      <c r="T9" s="233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3" t="s">
        <v>59</v>
      </c>
      <c r="AP9" s="233"/>
      <c r="AQ9" s="233"/>
      <c r="AR9" s="203"/>
      <c r="AS9" s="204"/>
      <c r="AT9" s="205"/>
    </row>
    <row r="10" spans="2:46" ht="20.25" customHeight="1" x14ac:dyDescent="0.3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80" t="s">
        <v>17</v>
      </c>
      <c r="O10" s="181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200" t="s">
        <v>19</v>
      </c>
      <c r="V10" s="152" t="s">
        <v>28</v>
      </c>
      <c r="W10" s="177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80" t="s">
        <v>17</v>
      </c>
      <c r="AL10" s="181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200" t="s">
        <v>19</v>
      </c>
      <c r="AS10" s="152" t="s">
        <v>28</v>
      </c>
      <c r="AT10" s="177" t="s">
        <v>29</v>
      </c>
    </row>
    <row r="11" spans="2:46" ht="30.75" customHeight="1" thickBot="1" x14ac:dyDescent="0.35">
      <c r="B11" s="151"/>
      <c r="C11" s="153"/>
      <c r="D11" s="179"/>
      <c r="E11" s="179"/>
      <c r="F11" s="153"/>
      <c r="G11" s="179"/>
      <c r="H11" s="155"/>
      <c r="I11" s="155"/>
      <c r="J11" s="155"/>
      <c r="K11" s="155"/>
      <c r="L11" s="155"/>
      <c r="M11" s="155"/>
      <c r="N11" s="182"/>
      <c r="O11" s="183"/>
      <c r="P11" s="166"/>
      <c r="Q11" s="166"/>
      <c r="R11" s="166"/>
      <c r="S11" s="166"/>
      <c r="T11" s="166"/>
      <c r="U11" s="201"/>
      <c r="V11" s="202"/>
      <c r="W11" s="178"/>
      <c r="Y11" s="151"/>
      <c r="Z11" s="153"/>
      <c r="AA11" s="179"/>
      <c r="AB11" s="179"/>
      <c r="AC11" s="153"/>
      <c r="AD11" s="179"/>
      <c r="AE11" s="155"/>
      <c r="AF11" s="155"/>
      <c r="AG11" s="155"/>
      <c r="AH11" s="155"/>
      <c r="AI11" s="155"/>
      <c r="AJ11" s="155"/>
      <c r="AK11" s="182"/>
      <c r="AL11" s="183"/>
      <c r="AM11" s="166"/>
      <c r="AN11" s="166"/>
      <c r="AO11" s="166"/>
      <c r="AP11" s="166"/>
      <c r="AQ11" s="166"/>
      <c r="AR11" s="201"/>
      <c r="AS11" s="202"/>
      <c r="AT11" s="178"/>
    </row>
    <row r="12" spans="2:46" ht="15" customHeight="1" x14ac:dyDescent="0.3">
      <c r="B12" s="162" t="s">
        <v>65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1000</v>
      </c>
      <c r="L12" s="170" t="s">
        <v>55</v>
      </c>
      <c r="M12" s="171"/>
      <c r="N12" s="170" t="s">
        <v>63</v>
      </c>
      <c r="O12" s="172"/>
      <c r="P12" s="70"/>
      <c r="Q12" s="70"/>
      <c r="R12" s="70"/>
      <c r="S12" s="71"/>
      <c r="T12" s="72">
        <v>144</v>
      </c>
      <c r="U12" s="72">
        <v>4</v>
      </c>
      <c r="V12" s="54">
        <f>SUM(F13:F23)</f>
        <v>2.2999999999999998</v>
      </c>
      <c r="W12" s="55">
        <f>U12/V12</f>
        <v>1.7391304347826089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42150</v>
      </c>
      <c r="C13" s="30" t="s">
        <v>68</v>
      </c>
      <c r="D13" s="30"/>
      <c r="E13" s="30">
        <v>0</v>
      </c>
      <c r="F13" s="80">
        <v>2.2999999999999998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2.2999999999999998</v>
      </c>
      <c r="J13" s="6">
        <f>SUM(G$12:G13)</f>
        <v>0</v>
      </c>
      <c r="K13" s="6">
        <f>E$4-J13</f>
        <v>1000</v>
      </c>
      <c r="L13" s="7">
        <f t="shared" ref="L13:L23" si="1">IF(G13="",0,$T$12*(I13-F13-Q13))</f>
        <v>0</v>
      </c>
      <c r="M13" s="4">
        <f>G13</f>
        <v>0</v>
      </c>
      <c r="N13" s="109" t="str">
        <f>IF(L13=0,"",(M13/L13))</f>
        <v/>
      </c>
      <c r="O13" s="110"/>
      <c r="P13" s="33"/>
      <c r="Q13" s="30">
        <v>0</v>
      </c>
      <c r="R13" s="30">
        <v>0</v>
      </c>
      <c r="S13" s="30">
        <v>4</v>
      </c>
      <c r="T13" s="106">
        <v>11</v>
      </c>
      <c r="U13" s="107"/>
      <c r="V13" s="107"/>
      <c r="W13" s="10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106"/>
      <c r="AR13" s="107"/>
      <c r="AS13" s="107"/>
      <c r="AT13" s="108"/>
    </row>
    <row r="14" spans="2:46" ht="15" customHeight="1" x14ac:dyDescent="0.3">
      <c r="B14" s="29">
        <v>42150</v>
      </c>
      <c r="C14" s="30" t="s">
        <v>69</v>
      </c>
      <c r="D14" s="30"/>
      <c r="E14" s="30">
        <v>6.5</v>
      </c>
      <c r="F14" s="81">
        <v>0</v>
      </c>
      <c r="G14" s="32">
        <v>560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560</v>
      </c>
      <c r="K14" s="6">
        <f>E$4-J14</f>
        <v>440</v>
      </c>
      <c r="L14" s="7">
        <f t="shared" si="1"/>
        <v>936</v>
      </c>
      <c r="M14" s="4">
        <f t="shared" ref="M14:M23" si="4">G14</f>
        <v>560</v>
      </c>
      <c r="N14" s="109">
        <f t="shared" ref="N14:N23" si="5">IF(L14=0,"",(M14/L14))</f>
        <v>0.59829059829059827</v>
      </c>
      <c r="O14" s="110"/>
      <c r="P14" s="33"/>
      <c r="Q14" s="30">
        <v>1.5</v>
      </c>
      <c r="R14" s="30">
        <v>2</v>
      </c>
      <c r="S14" s="30">
        <v>0</v>
      </c>
      <c r="T14" s="167" t="s">
        <v>70</v>
      </c>
      <c r="U14" s="168"/>
      <c r="V14" s="168"/>
      <c r="W14" s="16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67"/>
      <c r="AR14" s="168"/>
      <c r="AS14" s="168"/>
      <c r="AT14" s="169"/>
    </row>
    <row r="15" spans="2:46" ht="15" customHeight="1" x14ac:dyDescent="0.3">
      <c r="B15" s="29">
        <v>42151</v>
      </c>
      <c r="C15" s="30" t="s">
        <v>73</v>
      </c>
      <c r="D15" s="30"/>
      <c r="E15" s="30">
        <v>8</v>
      </c>
      <c r="F15" s="81">
        <v>0</v>
      </c>
      <c r="G15" s="32">
        <v>602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1162</v>
      </c>
      <c r="K15" s="6">
        <f>E$4-J15</f>
        <v>-162</v>
      </c>
      <c r="L15" s="7">
        <f t="shared" si="1"/>
        <v>1152</v>
      </c>
      <c r="M15" s="4">
        <f t="shared" si="4"/>
        <v>602</v>
      </c>
      <c r="N15" s="109">
        <f t="shared" si="5"/>
        <v>0.52256944444444442</v>
      </c>
      <c r="O15" s="110"/>
      <c r="P15" s="33"/>
      <c r="Q15" s="8">
        <v>0</v>
      </c>
      <c r="R15" s="8">
        <v>0</v>
      </c>
      <c r="S15" s="8">
        <v>0</v>
      </c>
      <c r="T15" s="167"/>
      <c r="U15" s="168"/>
      <c r="V15" s="168"/>
      <c r="W15" s="16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67"/>
      <c r="AR15" s="168"/>
      <c r="AS15" s="168"/>
      <c r="AT15" s="169"/>
    </row>
    <row r="16" spans="2:46" ht="15" customHeight="1" x14ac:dyDescent="0.3">
      <c r="B16" s="9">
        <v>42151</v>
      </c>
      <c r="C16" s="35" t="s">
        <v>69</v>
      </c>
      <c r="D16" s="50"/>
      <c r="E16" s="50">
        <v>6</v>
      </c>
      <c r="F16" s="82">
        <v>0</v>
      </c>
      <c r="G16" s="10">
        <v>554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1716</v>
      </c>
      <c r="K16" s="6">
        <f t="shared" ref="K16:K24" si="8">E$4-J16</f>
        <v>-716</v>
      </c>
      <c r="L16" s="7">
        <f t="shared" si="1"/>
        <v>864</v>
      </c>
      <c r="M16" s="4">
        <f t="shared" si="4"/>
        <v>554</v>
      </c>
      <c r="N16" s="109">
        <f t="shared" si="5"/>
        <v>0.64120370370370372</v>
      </c>
      <c r="O16" s="110"/>
      <c r="P16" s="33"/>
      <c r="Q16" s="8">
        <v>2</v>
      </c>
      <c r="R16" s="8">
        <v>1</v>
      </c>
      <c r="S16" s="8">
        <v>0</v>
      </c>
      <c r="T16" s="167" t="s">
        <v>74</v>
      </c>
      <c r="U16" s="168"/>
      <c r="V16" s="168"/>
      <c r="W16" s="16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67"/>
      <c r="AR16" s="168"/>
      <c r="AS16" s="168"/>
      <c r="AT16" s="169"/>
    </row>
    <row r="17" spans="2:46" ht="15" customHeight="1" x14ac:dyDescent="0.3">
      <c r="B17" s="9">
        <v>42152</v>
      </c>
      <c r="C17" s="35" t="s">
        <v>73</v>
      </c>
      <c r="D17" s="61"/>
      <c r="E17" s="61">
        <v>1.5</v>
      </c>
      <c r="F17" s="82">
        <v>0</v>
      </c>
      <c r="G17" s="10">
        <v>127</v>
      </c>
      <c r="H17" s="4"/>
      <c r="I17" s="5">
        <f t="shared" ref="I17" si="10">IF(G17="","",(SUM(E17+F17+Q17)))</f>
        <v>1.5</v>
      </c>
      <c r="J17" s="6">
        <f>SUM(G$12:G17)</f>
        <v>1843</v>
      </c>
      <c r="K17" s="6">
        <f t="shared" ref="K17" si="11">E$4-J17</f>
        <v>-843</v>
      </c>
      <c r="L17" s="7">
        <f t="shared" ref="L17" si="12">IF(G17="",0,$T$12*(I17-F17-Q17))</f>
        <v>216</v>
      </c>
      <c r="M17" s="4">
        <f t="shared" ref="M17" si="13">G17</f>
        <v>127</v>
      </c>
      <c r="N17" s="109">
        <f t="shared" ref="N17" si="14">IF(L17=0,"",(M17/L17))</f>
        <v>0.58796296296296291</v>
      </c>
      <c r="O17" s="110"/>
      <c r="P17" s="33"/>
      <c r="Q17" s="61">
        <v>0</v>
      </c>
      <c r="R17" s="61">
        <v>0</v>
      </c>
      <c r="S17" s="61">
        <v>0</v>
      </c>
      <c r="T17" s="106" t="s">
        <v>75</v>
      </c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67"/>
      <c r="AR17" s="168"/>
      <c r="AS17" s="168"/>
      <c r="AT17" s="169"/>
    </row>
    <row r="18" spans="2:46" ht="15" customHeight="1" x14ac:dyDescent="0.3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1843</v>
      </c>
      <c r="K18" s="6">
        <f t="shared" ref="K18:K20" si="17">E$4-J18</f>
        <v>-843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220" t="s">
        <v>76</v>
      </c>
      <c r="U18" s="221"/>
      <c r="V18" s="221"/>
      <c r="W18" s="222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1843</v>
      </c>
      <c r="K19" s="6">
        <f t="shared" si="17"/>
        <v>-843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1843</v>
      </c>
      <c r="K20" s="6">
        <f t="shared" si="17"/>
        <v>-843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1843</v>
      </c>
      <c r="K21" s="6">
        <f t="shared" si="8"/>
        <v>-843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67"/>
      <c r="U21" s="168"/>
      <c r="V21" s="168"/>
      <c r="W21" s="16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67"/>
      <c r="AR21" s="168"/>
      <c r="AS21" s="168"/>
      <c r="AT21" s="169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1843</v>
      </c>
      <c r="K22" s="6">
        <f t="shared" si="8"/>
        <v>-843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1843</v>
      </c>
      <c r="K23" s="6">
        <f t="shared" si="8"/>
        <v>-843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 x14ac:dyDescent="0.3">
      <c r="B24" s="121" t="s">
        <v>20</v>
      </c>
      <c r="C24" s="122"/>
      <c r="D24" s="52"/>
      <c r="E24" s="62">
        <f>SUM(E13:E23)</f>
        <v>22</v>
      </c>
      <c r="F24" s="62">
        <f>SUM(F13:F23)</f>
        <v>2.2999999999999998</v>
      </c>
      <c r="G24" s="62">
        <f>SUM(G13:G23)</f>
        <v>1843</v>
      </c>
      <c r="H24" s="84"/>
      <c r="I24" s="62">
        <f t="shared" si="0"/>
        <v>27.8</v>
      </c>
      <c r="J24" s="85">
        <f>J23</f>
        <v>1843</v>
      </c>
      <c r="K24" s="85">
        <f t="shared" si="8"/>
        <v>-843</v>
      </c>
      <c r="L24" s="86">
        <f>SUM(L13:L23)</f>
        <v>3168</v>
      </c>
      <c r="M24" s="84">
        <f>SUM(M13:M23)</f>
        <v>1843</v>
      </c>
      <c r="N24" s="119">
        <f>SUM(M24/L24)</f>
        <v>0.5817550505050505</v>
      </c>
      <c r="O24" s="120"/>
      <c r="P24" s="87"/>
      <c r="Q24" s="86">
        <f>SUM(Q13:Q23)</f>
        <v>3.5</v>
      </c>
      <c r="R24" s="86"/>
      <c r="S24" s="86">
        <f>SUM(S13:S23)</f>
        <v>4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" thickBot="1" x14ac:dyDescent="0.35">
      <c r="B25" s="159" t="s">
        <v>66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 x14ac:dyDescent="0.3">
      <c r="B26" s="162" t="s">
        <v>38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1000</v>
      </c>
      <c r="L26" s="170" t="s">
        <v>55</v>
      </c>
      <c r="M26" s="171"/>
      <c r="N26" s="170"/>
      <c r="O26" s="172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1000</v>
      </c>
      <c r="L27" s="7">
        <f t="shared" ref="L27:L37" si="24">IF(G27="",0,T$26*(I27-F27-Q27))</f>
        <v>0</v>
      </c>
      <c r="M27" s="4">
        <f>G27</f>
        <v>0</v>
      </c>
      <c r="N27" s="109" t="str">
        <f>IF(L27=0,"",(M27/L27))</f>
        <v/>
      </c>
      <c r="O27" s="110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34"/>
      <c r="AR27" s="235"/>
      <c r="AS27" s="235"/>
      <c r="AT27" s="236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1000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1000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1000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1000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1000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1000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1000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1000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1000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1000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 x14ac:dyDescent="0.3">
      <c r="B38" s="121" t="s">
        <v>20</v>
      </c>
      <c r="C38" s="12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1000</v>
      </c>
      <c r="L38" s="86">
        <f>SUM(L27:L37)</f>
        <v>0</v>
      </c>
      <c r="M38" s="84">
        <f>SUM(M27:M37)</f>
        <v>0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" thickBot="1" x14ac:dyDescent="0.35">
      <c r="B39" s="126" t="s">
        <v>39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 x14ac:dyDescent="0.3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1000</v>
      </c>
      <c r="L40" s="170" t="s">
        <v>55</v>
      </c>
      <c r="M40" s="171"/>
      <c r="N40" s="170"/>
      <c r="O40" s="172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1000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1000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1000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1000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1000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1000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1000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1000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1000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1000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1000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 x14ac:dyDescent="0.3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1000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 x14ac:dyDescent="0.35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100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 x14ac:dyDescent="0.3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 x14ac:dyDescent="0.3">
      <c r="B56" s="131" t="s">
        <v>51</v>
      </c>
      <c r="C56" s="132"/>
      <c r="D56" s="132"/>
      <c r="E56" s="132"/>
      <c r="F56" s="123">
        <v>1776</v>
      </c>
      <c r="G56" s="124"/>
      <c r="H56" s="2"/>
      <c r="I56" s="43">
        <v>1</v>
      </c>
      <c r="J56" s="232" t="s">
        <v>43</v>
      </c>
      <c r="K56" s="137"/>
      <c r="L56" s="44">
        <f>SUMIF($R$13:$R$23,1,$Q$13:$Q$50)+SUMIF($R$27:$R$37,1,$Q$27:$Q$37)+SUMIF($R$41:$R$51,1,$Q$41:$Q$51)</f>
        <v>2</v>
      </c>
      <c r="M56" s="140">
        <v>42150</v>
      </c>
      <c r="N56" s="140"/>
      <c r="O56" s="237" t="s">
        <v>71</v>
      </c>
      <c r="P56" s="114"/>
      <c r="Q56" s="114"/>
      <c r="R56" s="114" t="s">
        <v>72</v>
      </c>
      <c r="S56" s="114"/>
      <c r="T56" s="114" t="s">
        <v>69</v>
      </c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32" t="s">
        <v>43</v>
      </c>
      <c r="AH56" s="137"/>
      <c r="AI56" s="44">
        <f>SUMIF($R$13:$R$23,1,$Q$13:$Q$50)+SUMIF($R$27:$R$37,1,$Q$27:$Q$37)+SUMIF($R$41:$R$51,1,$Q$41:$Q$51)</f>
        <v>2</v>
      </c>
      <c r="AJ56" s="140"/>
      <c r="AK56" s="140"/>
      <c r="AL56" s="237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3">
      <c r="B57" s="131" t="s">
        <v>50</v>
      </c>
      <c r="C57" s="132"/>
      <c r="D57" s="132"/>
      <c r="E57" s="132"/>
      <c r="F57" s="123">
        <f>SUM(S24+S38+S52)</f>
        <v>4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1.5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1.5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3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3">
      <c r="B59" s="133" t="s">
        <v>48</v>
      </c>
      <c r="C59" s="134"/>
      <c r="D59" s="134"/>
      <c r="E59" s="134"/>
      <c r="F59" s="123">
        <f>G38</f>
        <v>0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5">
      <c r="B60" s="224" t="s">
        <v>47</v>
      </c>
      <c r="C60" s="225"/>
      <c r="D60" s="225"/>
      <c r="E60" s="225"/>
      <c r="F60" s="226">
        <f>G24</f>
        <v>1843</v>
      </c>
      <c r="G60" s="227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 x14ac:dyDescent="0.3">
      <c r="B61" s="228"/>
      <c r="C61" s="228"/>
      <c r="D61" s="228"/>
      <c r="E61" s="228"/>
      <c r="F61" s="229"/>
      <c r="G61" s="229"/>
    </row>
  </sheetData>
  <mergeCells count="361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T18:W18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2014-08-11T12:28:54Z</cp:lastPrinted>
  <dcterms:created xsi:type="dcterms:W3CDTF">2014-06-10T19:48:08Z</dcterms:created>
  <dcterms:modified xsi:type="dcterms:W3CDTF">2015-06-02T17:41:34Z</dcterms:modified>
</cp:coreProperties>
</file>