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<sst xmlns="http://schemas.openxmlformats.org/spreadsheetml/2006/main" count="141" uniqueCount="70">
  <si>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</si>
  <si>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</si>
  <si>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</si>
  <si>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</si>
  <si>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</si>
  <si>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</si>
  <si>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</si>
  <si>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</si>
  <si>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</si>
  <si>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</si>
  <si>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</si>
  <si>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</si>
  <si>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</si>
  <si>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</si>
  <si>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</si>
  <si>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</si>
  <si>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</si>
  <si>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</si>
  <si>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</si>
  <si>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</si>
  <si>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</si>
  <si>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</si>
  <si>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</si>
  <si>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</si>
  <si>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</si>
  <si>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</si>
  <si>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</si>
  <si>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</si>
  <si>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</si>
  <si>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</si>
  <si>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</si>
  <si>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</si>
  <si>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</si>
  <si>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</si>
  <si>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</si>
  <si>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</si>
  <si>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</si>
  <si>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</si>
  <si>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</si>
  <si>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</si>
  <si>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</si>
  <si>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</si>
  <si>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</si>
  <si>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</si>
  <si>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</si>
  <si>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</si>
  <si>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</si>
  <si>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</si>
  <si>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</si>
  <si>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</si>
  <si>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</si>
  <si>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</si>
  <si>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</si>
  <si>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</si>
  <si>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</si>
  <si>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</si>
  <si>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</si>
  <si>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</si>
  <si>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</si>
  <si>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</si>
  <si>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</si>
  <si>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B3212-1</t>
  </si>
  <si>
    <t>B3212-1-10</t>
  </si>
  <si>
    <t>29 SEC</t>
  </si>
  <si>
    <t xml:space="preserve">Routing:      WASH &amp; PACK DEPT  </t>
  </si>
  <si>
    <t>B&amp;S17</t>
  </si>
  <si>
    <t>MP</t>
  </si>
  <si>
    <t>JM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</si>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</sst>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8" sqref="F48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3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65</v>
      </c>
      <c r="M2" s="22"/>
      <c r="N2" s="22"/>
      <c r="O2" s="22"/>
      <c r="P2" s="22"/>
      <c r="Q2" s="22"/>
      <c r="R2" s="187" t="s">
        <v>45</v>
      </c>
      <c r="S2" s="188"/>
      <c r="T2" s="189"/>
      <c r="U2" s="143"/>
      <c r="V2" s="146"/>
      <c r="W2" s="181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7" t="s">
        <v>45</v>
      </c>
      <c r="AP2" s="188"/>
      <c r="AQ2" s="189"/>
      <c r="AR2" s="143"/>
      <c r="AS2" s="146"/>
      <c r="AT2" s="181"/>
    </row>
    <row r="3" spans="2:46" ht="19.5" customHeight="1" x14ac:dyDescent="0.3">
      <c r="B3" s="145" t="s">
        <v>22</v>
      </c>
      <c r="C3" s="146"/>
      <c r="D3" s="24"/>
      <c r="E3" s="147">
        <v>372766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0"/>
      <c r="S3" s="191"/>
      <c r="T3" s="192"/>
      <c r="U3" s="143">
        <v>372413</v>
      </c>
      <c r="V3" s="146"/>
      <c r="W3" s="181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0"/>
      <c r="AP3" s="191"/>
      <c r="AQ3" s="192"/>
      <c r="AR3" s="143"/>
      <c r="AS3" s="146"/>
      <c r="AT3" s="181"/>
    </row>
    <row r="4" spans="2:46" ht="19.5" customHeight="1" x14ac:dyDescent="0.3">
      <c r="B4" s="208" t="s">
        <v>23</v>
      </c>
      <c r="C4" s="189"/>
      <c r="D4" s="24"/>
      <c r="E4" s="187">
        <v>500</v>
      </c>
      <c r="F4" s="188"/>
      <c r="G4" s="189"/>
      <c r="H4" s="22"/>
      <c r="I4" s="26"/>
      <c r="J4" s="185"/>
      <c r="K4" s="185"/>
      <c r="L4" s="185"/>
      <c r="M4" s="185"/>
      <c r="N4" s="185"/>
      <c r="O4" s="185"/>
      <c r="P4" s="27"/>
      <c r="Q4" s="27"/>
      <c r="R4" s="193"/>
      <c r="S4" s="194"/>
      <c r="T4" s="195"/>
      <c r="U4" s="185"/>
      <c r="V4" s="185"/>
      <c r="W4" s="186"/>
      <c r="Y4" s="208" t="s">
        <v>23</v>
      </c>
      <c r="Z4" s="189"/>
      <c r="AA4" s="95"/>
      <c r="AB4" s="187"/>
      <c r="AC4" s="188"/>
      <c r="AD4" s="189"/>
      <c r="AE4" s="22"/>
      <c r="AF4" s="26"/>
      <c r="AG4" s="185"/>
      <c r="AH4" s="185"/>
      <c r="AI4" s="185"/>
      <c r="AJ4" s="185"/>
      <c r="AK4" s="185"/>
      <c r="AL4" s="185"/>
      <c r="AM4" s="27"/>
      <c r="AN4" s="27"/>
      <c r="AO4" s="193"/>
      <c r="AP4" s="194"/>
      <c r="AQ4" s="195"/>
      <c r="AR4" s="185"/>
      <c r="AS4" s="185"/>
      <c r="AT4" s="186"/>
    </row>
    <row r="5" spans="2:46" ht="6.75" customHeight="1" x14ac:dyDescent="0.3">
      <c r="B5" s="220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0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212" t="s">
        <v>56</v>
      </c>
      <c r="C6" s="213"/>
      <c r="D6" s="213"/>
      <c r="E6" s="214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2" t="s">
        <v>60</v>
      </c>
      <c r="S6" s="183"/>
      <c r="T6" s="183"/>
      <c r="U6" s="183"/>
      <c r="V6" s="183"/>
      <c r="W6" s="184"/>
      <c r="Y6" s="212" t="s">
        <v>56</v>
      </c>
      <c r="Z6" s="213"/>
      <c r="AA6" s="213"/>
      <c r="AB6" s="214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2" t="s">
        <v>60</v>
      </c>
      <c r="AP6" s="183"/>
      <c r="AQ6" s="183"/>
      <c r="AR6" s="183"/>
      <c r="AS6" s="183"/>
      <c r="AT6" s="184"/>
    </row>
    <row r="7" spans="2:46" ht="16.5" customHeight="1" x14ac:dyDescent="0.3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72"/>
      <c r="O7" s="173"/>
      <c r="P7" s="173"/>
      <c r="Q7" s="173"/>
      <c r="R7" s="196" t="s">
        <v>57</v>
      </c>
      <c r="S7" s="196"/>
      <c r="T7" s="196"/>
      <c r="U7" s="143"/>
      <c r="V7" s="146"/>
      <c r="W7" s="181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72"/>
      <c r="AL7" s="173"/>
      <c r="AM7" s="173"/>
      <c r="AN7" s="173"/>
      <c r="AO7" s="196" t="s">
        <v>57</v>
      </c>
      <c r="AP7" s="196"/>
      <c r="AQ7" s="196"/>
      <c r="AR7" s="143"/>
      <c r="AS7" s="146"/>
      <c r="AT7" s="181"/>
    </row>
    <row r="8" spans="2:46" ht="16.5" customHeight="1" x14ac:dyDescent="0.3">
      <c r="B8" s="208"/>
      <c r="C8" s="188"/>
      <c r="D8" s="188"/>
      <c r="E8" s="188"/>
      <c r="F8" s="188"/>
      <c r="G8" s="188"/>
      <c r="H8" s="188"/>
      <c r="I8" s="188"/>
      <c r="J8" s="188"/>
      <c r="K8" s="188"/>
      <c r="L8" s="189"/>
      <c r="M8" s="76"/>
      <c r="N8" s="172"/>
      <c r="O8" s="173"/>
      <c r="P8" s="173"/>
      <c r="Q8" s="173"/>
      <c r="R8" s="196" t="s">
        <v>58</v>
      </c>
      <c r="S8" s="196"/>
      <c r="T8" s="196"/>
      <c r="U8" s="143"/>
      <c r="V8" s="146"/>
      <c r="W8" s="181"/>
      <c r="Y8" s="208"/>
      <c r="Z8" s="188"/>
      <c r="AA8" s="188"/>
      <c r="AB8" s="188"/>
      <c r="AC8" s="188"/>
      <c r="AD8" s="188"/>
      <c r="AE8" s="188"/>
      <c r="AF8" s="188"/>
      <c r="AG8" s="188"/>
      <c r="AH8" s="188"/>
      <c r="AI8" s="189"/>
      <c r="AJ8" s="76"/>
      <c r="AK8" s="172"/>
      <c r="AL8" s="173"/>
      <c r="AM8" s="173"/>
      <c r="AN8" s="173"/>
      <c r="AO8" s="196" t="s">
        <v>58</v>
      </c>
      <c r="AP8" s="196"/>
      <c r="AQ8" s="196"/>
      <c r="AR8" s="143"/>
      <c r="AS8" s="146"/>
      <c r="AT8" s="181"/>
    </row>
    <row r="9" spans="2:46" ht="16.5" customHeight="1" thickBot="1" x14ac:dyDescent="0.35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03"/>
      <c r="O9" s="204"/>
      <c r="P9" s="204"/>
      <c r="Q9" s="204"/>
      <c r="R9" s="230" t="s">
        <v>59</v>
      </c>
      <c r="S9" s="230"/>
      <c r="T9" s="230"/>
      <c r="U9" s="200"/>
      <c r="V9" s="201"/>
      <c r="W9" s="202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3"/>
      <c r="AL9" s="204"/>
      <c r="AM9" s="204"/>
      <c r="AN9" s="204"/>
      <c r="AO9" s="230" t="s">
        <v>59</v>
      </c>
      <c r="AP9" s="230"/>
      <c r="AQ9" s="230"/>
      <c r="AR9" s="200"/>
      <c r="AS9" s="201"/>
      <c r="AT9" s="202"/>
    </row>
    <row r="10" spans="2:46" ht="20.25" customHeight="1" x14ac:dyDescent="0.3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7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7" t="s">
        <v>19</v>
      </c>
      <c r="AS10" s="152" t="s">
        <v>28</v>
      </c>
      <c r="AT10" s="174" t="s">
        <v>29</v>
      </c>
    </row>
    <row r="11" spans="2:46" ht="30.75" customHeight="1" thickBot="1" x14ac:dyDescent="0.35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198"/>
      <c r="V11" s="199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198"/>
      <c r="AS11" s="199"/>
      <c r="AT11" s="175"/>
    </row>
    <row r="12" spans="2:46" ht="15" customHeight="1" x14ac:dyDescent="0.3">
      <c r="B12" s="162" t="s">
        <v>41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500</v>
      </c>
      <c r="L12" s="167" t="s">
        <v>55</v>
      </c>
      <c r="M12" s="168"/>
      <c r="N12" s="167" t="s">
        <v>63</v>
      </c>
      <c r="O12" s="169"/>
      <c r="P12" s="70"/>
      <c r="Q12" s="70"/>
      <c r="R12" s="70"/>
      <c r="S12" s="71"/>
      <c r="T12" s="72">
        <v>99</v>
      </c>
      <c r="U12" s="72">
        <v>4</v>
      </c>
      <c r="V12" s="54">
        <f>SUM(F13:F23)</f>
        <v>3.5</v>
      </c>
      <c r="W12" s="55">
        <f>U12/V12</f>
        <v>1.1428571428571428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42156</v>
      </c>
      <c r="C13" s="30" t="s">
        <v>66</v>
      </c>
      <c r="D13" s="30"/>
      <c r="E13" s="30">
        <v>0.5</v>
      </c>
      <c r="F13" s="80">
        <v>3.5</v>
      </c>
      <c r="G13" s="32">
        <v>64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64</v>
      </c>
      <c r="K13" s="6">
        <f>E$4-J13</f>
        <v>436</v>
      </c>
      <c r="L13" s="7">
        <f t="shared" ref="L13:L23" si="1">IF(G13="",0,$T$12*(I13-F13-Q13))</f>
        <v>49.5</v>
      </c>
      <c r="M13" s="4">
        <f>G13</f>
        <v>64</v>
      </c>
      <c r="N13" s="109">
        <f>IF(L13=0,"",(M13/L13))</f>
        <v>1.292929292929293</v>
      </c>
      <c r="O13" s="110"/>
      <c r="P13" s="33"/>
      <c r="Q13" s="30">
        <v>0</v>
      </c>
      <c r="R13" s="30">
        <v>0</v>
      </c>
      <c r="S13" s="30">
        <v>0</v>
      </c>
      <c r="T13" s="217"/>
      <c r="U13" s="218"/>
      <c r="V13" s="218"/>
      <c r="W13" s="21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17"/>
      <c r="AR13" s="218"/>
      <c r="AS13" s="218"/>
      <c r="AT13" s="219"/>
    </row>
    <row r="14" spans="2:46" ht="15" customHeight="1" x14ac:dyDescent="0.3">
      <c r="B14" s="29">
        <v>42157</v>
      </c>
      <c r="C14" s="30" t="s">
        <v>66</v>
      </c>
      <c r="D14" s="30"/>
      <c r="E14" s="30">
        <v>5.5</v>
      </c>
      <c r="F14" s="81">
        <v>0</v>
      </c>
      <c r="G14" s="32">
        <v>697</v>
      </c>
      <c r="H14" s="4" t="e">
        <f>IF(G14="","",(IF(#REF!=0,"",(#REF!*G14*#REF!))))</f>
        <v>#REF!</v>
      </c>
      <c r="I14" s="5">
        <f t="shared" si="0"/>
        <v>5.5</v>
      </c>
      <c r="J14" s="6">
        <f>SUM(G$12:G14)</f>
        <v>761</v>
      </c>
      <c r="K14" s="6">
        <f>E$4-J14</f>
        <v>-261</v>
      </c>
      <c r="L14" s="7">
        <f t="shared" si="1"/>
        <v>544.5</v>
      </c>
      <c r="M14" s="4">
        <f t="shared" ref="M14:M23" si="4">G14</f>
        <v>697</v>
      </c>
      <c r="N14" s="109">
        <f t="shared" ref="N14:N23" si="5">IF(L14=0,"",(M14/L14))</f>
        <v>1.2800734618916436</v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 x14ac:dyDescent="0.3">
      <c r="B15" s="29">
        <v>42159</v>
      </c>
      <c r="C15" s="30" t="s">
        <v>67</v>
      </c>
      <c r="D15" s="30"/>
      <c r="E15" s="30">
        <v>4.5</v>
      </c>
      <c r="F15" s="81">
        <v>0</v>
      </c>
      <c r="G15" s="32">
        <v>400</v>
      </c>
      <c r="H15" s="4" t="e">
        <f>IF(G15="","",(IF(#REF!=0,"",(#REF!*G15*#REF!))))</f>
        <v>#REF!</v>
      </c>
      <c r="I15" s="5">
        <f t="shared" si="0"/>
        <v>4.5</v>
      </c>
      <c r="J15" s="6">
        <f>SUM(G$12:G15)</f>
        <v>1161</v>
      </c>
      <c r="K15" s="6">
        <f>E$4-J15</f>
        <v>-661</v>
      </c>
      <c r="L15" s="7">
        <f t="shared" si="1"/>
        <v>445.5</v>
      </c>
      <c r="M15" s="4">
        <f t="shared" si="4"/>
        <v>400</v>
      </c>
      <c r="N15" s="109">
        <f t="shared" si="5"/>
        <v>0.89786756453423122</v>
      </c>
      <c r="O15" s="110"/>
      <c r="P15" s="33"/>
      <c r="Q15" s="8">
        <v>0</v>
      </c>
      <c r="R15" s="8">
        <v>0</v>
      </c>
      <c r="S15" s="8">
        <v>0</v>
      </c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 x14ac:dyDescent="0.3">
      <c r="B16" s="9">
        <v>42160</v>
      </c>
      <c r="C16" s="35" t="s">
        <v>67</v>
      </c>
      <c r="D16" s="50"/>
      <c r="E16" s="50">
        <v>2.5</v>
      </c>
      <c r="F16" s="82">
        <v>0</v>
      </c>
      <c r="G16" s="10">
        <v>242</v>
      </c>
      <c r="H16" s="4" t="e">
        <f>IF(G16="","",(IF(#REF!=0,"",(#REF!*G16*#REF!))))</f>
        <v>#REF!</v>
      </c>
      <c r="I16" s="5">
        <f t="shared" si="0"/>
        <v>2.5</v>
      </c>
      <c r="J16" s="6">
        <f>SUM(G$12:G16)</f>
        <v>1403</v>
      </c>
      <c r="K16" s="6">
        <f t="shared" ref="K16:K24" si="8">E$4-J16</f>
        <v>-903</v>
      </c>
      <c r="L16" s="7">
        <f t="shared" si="1"/>
        <v>247.5</v>
      </c>
      <c r="M16" s="4">
        <f t="shared" si="4"/>
        <v>242</v>
      </c>
      <c r="N16" s="109">
        <f t="shared" si="5"/>
        <v>0.97777777777777775</v>
      </c>
      <c r="O16" s="110"/>
      <c r="P16" s="33"/>
      <c r="Q16" s="8">
        <v>0</v>
      </c>
      <c r="R16" s="8">
        <v>0</v>
      </c>
      <c r="S16" s="8">
        <v>0</v>
      </c>
      <c r="T16" s="217" t="s">
        <v>68</v>
      </c>
      <c r="U16" s="218"/>
      <c r="V16" s="218"/>
      <c r="W16" s="21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 x14ac:dyDescent="0.3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1403</v>
      </c>
      <c r="K17" s="6">
        <f t="shared" ref="K17" si="11">E$4-J17</f>
        <v>-903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 t="s">
        <v>69</v>
      </c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 x14ac:dyDescent="0.3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1403</v>
      </c>
      <c r="K18" s="6">
        <f t="shared" ref="K18:K20" si="17">E$4-J18</f>
        <v>-903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1403</v>
      </c>
      <c r="K19" s="6">
        <f t="shared" si="17"/>
        <v>-903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1403</v>
      </c>
      <c r="K20" s="6">
        <f t="shared" si="17"/>
        <v>-903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1403</v>
      </c>
      <c r="K21" s="6">
        <f t="shared" si="8"/>
        <v>-903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1403</v>
      </c>
      <c r="K22" s="6">
        <f t="shared" si="8"/>
        <v>-903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1403</v>
      </c>
      <c r="K23" s="6">
        <f t="shared" si="8"/>
        <v>-903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3">
      <c r="B24" s="121" t="s">
        <v>20</v>
      </c>
      <c r="C24" s="122"/>
      <c r="D24" s="52"/>
      <c r="E24" s="62">
        <f>SUM(E13:E23)</f>
        <v>13</v>
      </c>
      <c r="F24" s="62">
        <f>SUM(F13:F23)</f>
        <v>3.5</v>
      </c>
      <c r="G24" s="62">
        <f>SUM(G13:G23)</f>
        <v>1403</v>
      </c>
      <c r="H24" s="84"/>
      <c r="I24" s="62">
        <f t="shared" si="0"/>
        <v>16.5</v>
      </c>
      <c r="J24" s="85">
        <f>J23</f>
        <v>1403</v>
      </c>
      <c r="K24" s="85">
        <f t="shared" si="8"/>
        <v>-903</v>
      </c>
      <c r="L24" s="86">
        <f>SUM(L13:L23)</f>
        <v>1287</v>
      </c>
      <c r="M24" s="84">
        <f>SUM(M13:M23)</f>
        <v>1403</v>
      </c>
      <c r="N24" s="119">
        <f>SUM(M24/L24)</f>
        <v>1.0901320901320901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" thickBot="1" x14ac:dyDescent="0.35">
      <c r="B25" s="159" t="s">
        <v>64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38" t="s">
        <v>37</v>
      </c>
      <c r="Z25" s="239"/>
      <c r="AA25" s="239"/>
      <c r="AB25" s="239"/>
      <c r="AC25" s="239"/>
      <c r="AD25" s="240"/>
      <c r="AE25" s="240"/>
      <c r="AF25" s="240"/>
      <c r="AG25" s="240"/>
      <c r="AH25" s="240"/>
      <c r="AI25" s="239"/>
      <c r="AJ25" s="239"/>
      <c r="AK25" s="239"/>
      <c r="AL25" s="239"/>
      <c r="AM25" s="239"/>
      <c r="AN25" s="239"/>
      <c r="AO25" s="239"/>
      <c r="AP25" s="239"/>
      <c r="AQ25" s="240"/>
      <c r="AR25" s="240"/>
      <c r="AS25" s="240"/>
      <c r="AT25" s="241"/>
    </row>
    <row r="26" spans="2:46" ht="15" customHeight="1" x14ac:dyDescent="0.3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67" t="s">
        <v>55</v>
      </c>
      <c r="M26" s="168"/>
      <c r="N26" s="167"/>
      <c r="O26" s="169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500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1"/>
      <c r="AR27" s="232"/>
      <c r="AS27" s="232"/>
      <c r="AT27" s="233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500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500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500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500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500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500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500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500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500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500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3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500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" thickBot="1" x14ac:dyDescent="0.35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3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3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500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5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100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3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3">
      <c r="B56" s="131" t="s">
        <v>51</v>
      </c>
      <c r="C56" s="132"/>
      <c r="D56" s="132"/>
      <c r="E56" s="132"/>
      <c r="F56" s="123">
        <v>1385</v>
      </c>
      <c r="G56" s="124"/>
      <c r="H56" s="2"/>
      <c r="I56" s="43">
        <v>1</v>
      </c>
      <c r="J56" s="229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4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9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4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3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3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3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5">
      <c r="B60" s="221" t="s">
        <v>47</v>
      </c>
      <c r="C60" s="222"/>
      <c r="D60" s="222"/>
      <c r="E60" s="222"/>
      <c r="F60" s="223">
        <f>G24</f>
        <v>1403</v>
      </c>
      <c r="G60" s="224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3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2015-06-08T12:06:02Z</cp:lastPrinted>
  <dcterms:created xsi:type="dcterms:W3CDTF">2014-06-10T19:48:08Z</dcterms:created>
  <dcterms:modified xsi:type="dcterms:W3CDTF">2015-06-09T15:17:39Z</dcterms:modified>
</cp:coreProperties>
</file>