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L14" i="1" s="1"/>
  <c r="N14" i="1" s="1"/>
  <c r="J14" i="1"/>
  <c r="K14" i="1" s="1"/>
  <c r="I15" i="1"/>
  <c r="L15" i="1" s="1"/>
  <c r="N15" i="1" s="1"/>
  <c r="J15" i="1"/>
  <c r="K15" i="1" s="1"/>
  <c r="I16" i="1"/>
  <c r="L16" i="1" s="1"/>
  <c r="N16" i="1" s="1"/>
  <c r="J16" i="1"/>
  <c r="K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<sst xmlns="http://schemas.openxmlformats.org/spreadsheetml/2006/main" count="144" uniqueCount="71">
  <si>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</si>
  <si>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</si>
  <si>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</si>
  <si>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</si>
  <si>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</si>
  <si>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</si>
  <si>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</si>
  <si>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</si>
  <si>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</si>
  <si>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</si>
  <si>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</si>
  <si>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</si>
  <si>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</si>
  <si>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</si>
  <si>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</si>
  <si>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</si>
  <si>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</si>
  <si>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</si>
  <si>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</si>
  <si>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</si>
  <si>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</si>
  <si>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</si>
  <si>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</si>
  <si>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</si>
  <si>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</si>
  <si>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</si>
  <si>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</si>
  <si>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</si>
  <si>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</si>
  <si>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</si>
  <si>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</si>
  <si>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</si>
  <si>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</si>
  <si>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</si>
  <si>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</si>
  <si>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</si>
  <si>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</si>
  <si>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</si>
  <si>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</si>
  <si>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</si>
  <si>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</si>
  <si>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</si>
  <si>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</si>
  <si>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</si>
  <si>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</si>
  <si>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</si>
  <si>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</si>
  <si>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</si>
  <si>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</si>
  <si>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</si>
  <si>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</si>
  <si>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</si>
  <si>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</si>
  <si>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</si>
  <si>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</si>
  <si>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</si>
  <si>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</si>
  <si>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</si>
  <si>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</si>
  <si>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</si>
  <si>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</si>
  <si>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</si>
  <si>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</si>
  <si>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C3000-3-3.4</t>
  </si>
  <si>
    <t>C3000-3-3.4U</t>
  </si>
  <si>
    <t>MP</t>
  </si>
  <si>
    <t>DH</t>
  </si>
  <si>
    <t>Meeting</t>
  </si>
  <si>
    <t>Reset tooling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</si>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</sst>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7" sqref="F47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 x14ac:dyDescent="0.3">
      <c r="B2" s="148" t="s">
        <v>24</v>
      </c>
      <c r="C2" s="149"/>
      <c r="D2" s="21"/>
      <c r="E2" s="150" t="s">
        <v>63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 x14ac:dyDescent="0.3">
      <c r="B3" s="148" t="s">
        <v>22</v>
      </c>
      <c r="C3" s="149"/>
      <c r="D3" s="24"/>
      <c r="E3" s="150">
        <v>376674</v>
      </c>
      <c r="F3" s="151"/>
      <c r="G3" s="152"/>
      <c r="H3" s="22"/>
      <c r="I3" s="25"/>
      <c r="J3" s="146" t="s">
        <v>25</v>
      </c>
      <c r="K3" s="147"/>
      <c r="L3" s="146" t="s">
        <v>64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 x14ac:dyDescent="0.3">
      <c r="B4" s="211" t="s">
        <v>23</v>
      </c>
      <c r="C4" s="192"/>
      <c r="D4" s="24"/>
      <c r="E4" s="190">
        <v>300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 x14ac:dyDescent="0.3">
      <c r="B5" s="220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0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 x14ac:dyDescent="0.3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 x14ac:dyDescent="0.3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 x14ac:dyDescent="0.35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0" t="s">
        <v>59</v>
      </c>
      <c r="S9" s="230"/>
      <c r="T9" s="230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0" t="s">
        <v>59</v>
      </c>
      <c r="AP9" s="230"/>
      <c r="AQ9" s="230"/>
      <c r="AR9" s="203"/>
      <c r="AS9" s="204"/>
      <c r="AT9" s="205"/>
    </row>
    <row r="10" spans="2:46" ht="20.25" customHeight="1" x14ac:dyDescent="0.3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 x14ac:dyDescent="0.35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 x14ac:dyDescent="0.3">
      <c r="B12" s="165" t="s">
        <v>40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300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4</v>
      </c>
      <c r="W12" s="55">
        <f>U12/V12</f>
        <v>0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42205</v>
      </c>
      <c r="C13" s="30" t="s">
        <v>65</v>
      </c>
      <c r="D13" s="30"/>
      <c r="E13" s="30">
        <v>0</v>
      </c>
      <c r="F13" s="78">
        <v>2</v>
      </c>
      <c r="G13" s="32">
        <v>0</v>
      </c>
      <c r="H13" s="4"/>
      <c r="I13" s="5">
        <f t="shared" ref="I13" si="0">IF(G13="","",(SUM(E13+F13+Q13)))</f>
        <v>2</v>
      </c>
      <c r="J13" s="6">
        <f>SUM(G$12:G13)</f>
        <v>0</v>
      </c>
      <c r="K13" s="6">
        <f>E$4-J13</f>
        <v>300</v>
      </c>
      <c r="L13" s="7">
        <f t="shared" ref="L1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238"/>
      <c r="U13" s="239"/>
      <c r="V13" s="239"/>
      <c r="W13" s="240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38"/>
      <c r="AR13" s="239"/>
      <c r="AS13" s="239"/>
      <c r="AT13" s="240"/>
    </row>
    <row r="14" spans="2:46" ht="15" customHeight="1" x14ac:dyDescent="0.3">
      <c r="B14" s="29">
        <v>42206</v>
      </c>
      <c r="C14" s="30" t="s">
        <v>65</v>
      </c>
      <c r="D14" s="30"/>
      <c r="E14" s="30">
        <v>1</v>
      </c>
      <c r="F14" s="78">
        <v>2</v>
      </c>
      <c r="G14" s="32">
        <v>92</v>
      </c>
      <c r="H14" s="4"/>
      <c r="I14" s="5">
        <f t="shared" ref="I14:I23" si="4">IF(G14="","",(SUM(E14+F14+Q14)))</f>
        <v>3</v>
      </c>
      <c r="J14" s="6">
        <f>SUM(G$12:G14)</f>
        <v>92</v>
      </c>
      <c r="K14" s="6">
        <f t="shared" ref="K14:K23" si="5">E$4-J14</f>
        <v>208</v>
      </c>
      <c r="L14" s="7">
        <f t="shared" ref="L14:L23" si="6">IF(G14="",0,$T$12*(I14-F14-Q14))</f>
        <v>0</v>
      </c>
      <c r="M14" s="4">
        <f t="shared" ref="M14:M23" si="7">G14</f>
        <v>92</v>
      </c>
      <c r="N14" s="111" t="str">
        <f t="shared" ref="N14:N23" si="8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3">
      <c r="B15" s="29">
        <v>42206</v>
      </c>
      <c r="C15" s="30" t="s">
        <v>66</v>
      </c>
      <c r="D15" s="30"/>
      <c r="E15" s="30">
        <v>6.5</v>
      </c>
      <c r="F15" s="78">
        <v>0</v>
      </c>
      <c r="G15" s="32">
        <v>480</v>
      </c>
      <c r="H15" s="4"/>
      <c r="I15" s="5">
        <f t="shared" si="4"/>
        <v>7</v>
      </c>
      <c r="J15" s="6">
        <f>SUM(G$12:G15)</f>
        <v>572</v>
      </c>
      <c r="K15" s="6">
        <f t="shared" si="5"/>
        <v>-272</v>
      </c>
      <c r="L15" s="7">
        <f t="shared" si="6"/>
        <v>0</v>
      </c>
      <c r="M15" s="4">
        <f t="shared" si="7"/>
        <v>480</v>
      </c>
      <c r="N15" s="111" t="str">
        <f t="shared" si="8"/>
        <v/>
      </c>
      <c r="O15" s="112"/>
      <c r="P15" s="33"/>
      <c r="Q15" s="8">
        <v>0.5</v>
      </c>
      <c r="R15" s="8">
        <v>4</v>
      </c>
      <c r="S15" s="8">
        <v>0</v>
      </c>
      <c r="T15" s="108" t="s">
        <v>67</v>
      </c>
      <c r="U15" s="109"/>
      <c r="V15" s="109"/>
      <c r="W15" s="110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3">
      <c r="B16" s="9">
        <v>42206</v>
      </c>
      <c r="C16" s="35" t="s">
        <v>66</v>
      </c>
      <c r="D16" s="50"/>
      <c r="E16" s="50">
        <v>0</v>
      </c>
      <c r="F16" s="79">
        <v>0</v>
      </c>
      <c r="G16" s="10">
        <v>0</v>
      </c>
      <c r="H16" s="4" t="e">
        <f>IF(G16="","",(IF(#REF!=0,"",(#REF!*G16*#REF!))))</f>
        <v>#REF!</v>
      </c>
      <c r="I16" s="5">
        <f t="shared" si="4"/>
        <v>1</v>
      </c>
      <c r="J16" s="6">
        <f>SUM(G$12:G16)</f>
        <v>572</v>
      </c>
      <c r="K16" s="6">
        <f t="shared" si="5"/>
        <v>-272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>
        <v>1</v>
      </c>
      <c r="R16" s="8">
        <v>2</v>
      </c>
      <c r="S16" s="8">
        <v>0</v>
      </c>
      <c r="T16" s="108" t="s">
        <v>68</v>
      </c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572</v>
      </c>
      <c r="K17" s="6">
        <f t="shared" si="5"/>
        <v>-272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572</v>
      </c>
      <c r="K18" s="6">
        <f t="shared" si="5"/>
        <v>-272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572</v>
      </c>
      <c r="K19" s="6">
        <f t="shared" si="5"/>
        <v>-272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572</v>
      </c>
      <c r="K20" s="6">
        <f t="shared" si="5"/>
        <v>-272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572</v>
      </c>
      <c r="K21" s="6">
        <f t="shared" si="5"/>
        <v>-272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572</v>
      </c>
      <c r="K22" s="6">
        <f t="shared" si="5"/>
        <v>-272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572</v>
      </c>
      <c r="K23" s="6">
        <f t="shared" si="5"/>
        <v>-272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 x14ac:dyDescent="0.3">
      <c r="B24" s="124" t="s">
        <v>20</v>
      </c>
      <c r="C24" s="125"/>
      <c r="D24" s="52"/>
      <c r="E24" s="62">
        <f>SUM(E13:E23)</f>
        <v>7.5</v>
      </c>
      <c r="F24" s="62">
        <f>SUM(F13:F23)</f>
        <v>4</v>
      </c>
      <c r="G24" s="62">
        <f>SUM(G13:G23)</f>
        <v>572</v>
      </c>
      <c r="H24" s="81"/>
      <c r="I24" s="62">
        <f t="shared" ref="I24" si="15">IF(G24="","",(SUM(E24+F24+Q24)))</f>
        <v>13</v>
      </c>
      <c r="J24" s="82">
        <f>J23</f>
        <v>572</v>
      </c>
      <c r="K24" s="82">
        <f t="shared" ref="K24" si="16">E$4-J24</f>
        <v>-272</v>
      </c>
      <c r="L24" s="83">
        <f>SUM(L13:L23)</f>
        <v>0</v>
      </c>
      <c r="M24" s="81">
        <f>SUM(M13:M23)</f>
        <v>572</v>
      </c>
      <c r="N24" s="122" t="e">
        <f>SUM(M24/L24)</f>
        <v>#DIV/0!</v>
      </c>
      <c r="O24" s="123"/>
      <c r="P24" s="84"/>
      <c r="Q24" s="83">
        <f>SUM(Q13:Q23)</f>
        <v>1.5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" thickBot="1" x14ac:dyDescent="0.35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3">
      <c r="B26" s="165" t="s">
        <v>62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300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2.5</v>
      </c>
      <c r="W26" s="57">
        <f>U26/V26</f>
        <v>0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42207</v>
      </c>
      <c r="C27" s="60" t="s">
        <v>65</v>
      </c>
      <c r="D27" s="8"/>
      <c r="E27" s="30">
        <v>2.5</v>
      </c>
      <c r="F27" s="31">
        <v>2.5</v>
      </c>
      <c r="G27" s="32">
        <v>202</v>
      </c>
      <c r="H27" s="4"/>
      <c r="I27" s="7"/>
      <c r="J27" s="6">
        <f>SUM(G$26:G27)</f>
        <v>202</v>
      </c>
      <c r="K27" s="6">
        <f>E$4-J27</f>
        <v>98</v>
      </c>
      <c r="L27" s="7">
        <f t="shared" ref="L27:L37" si="17">IF(G27="",0,T$26*(I27-F27-Q27))</f>
        <v>0</v>
      </c>
      <c r="M27" s="4">
        <f>G27</f>
        <v>202</v>
      </c>
      <c r="N27" s="111" t="str">
        <f>IF(L27=0,"",(M27/L27))</f>
        <v/>
      </c>
      <c r="O27" s="112"/>
      <c r="P27" s="33"/>
      <c r="Q27" s="8">
        <v>0</v>
      </c>
      <c r="R27" s="8">
        <v>0</v>
      </c>
      <c r="S27" s="8">
        <v>0</v>
      </c>
      <c r="T27" s="231"/>
      <c r="U27" s="232"/>
      <c r="V27" s="232"/>
      <c r="W27" s="233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1"/>
      <c r="AR27" s="232"/>
      <c r="AS27" s="232"/>
      <c r="AT27" s="233"/>
    </row>
    <row r="28" spans="2:46" ht="15" customHeight="1" x14ac:dyDescent="0.3">
      <c r="B28" s="9">
        <v>42207</v>
      </c>
      <c r="C28" s="60" t="s">
        <v>66</v>
      </c>
      <c r="D28" s="8"/>
      <c r="E28" s="30">
        <v>6</v>
      </c>
      <c r="F28" s="34">
        <v>0</v>
      </c>
      <c r="G28" s="32">
        <v>352</v>
      </c>
      <c r="H28" s="4" t="e">
        <f>IF(G28="","",(IF(#REF!=0,"",(#REF!*G28*#REF!))))</f>
        <v>#REF!</v>
      </c>
      <c r="I28" s="7">
        <f t="shared" ref="I28:I37" si="20">IF(G28="","",(SUM(E28+F28+Q28)))</f>
        <v>6</v>
      </c>
      <c r="J28" s="6">
        <f>SUM(G$26:G28)</f>
        <v>554</v>
      </c>
      <c r="K28" s="6">
        <f>E$4-J28</f>
        <v>-254</v>
      </c>
      <c r="L28" s="7">
        <f t="shared" si="17"/>
        <v>0</v>
      </c>
      <c r="M28" s="4">
        <f t="shared" ref="M28:M37" si="21">G28</f>
        <v>352</v>
      </c>
      <c r="N28" s="111" t="str">
        <f t="shared" ref="N28:N37" si="22">IF(L28=0,"",(M28/L28))</f>
        <v/>
      </c>
      <c r="O28" s="112"/>
      <c r="P28" s="33"/>
      <c r="Q28" s="8">
        <v>0</v>
      </c>
      <c r="R28" s="8">
        <v>0</v>
      </c>
      <c r="S28" s="8">
        <v>0</v>
      </c>
      <c r="T28" s="231" t="s">
        <v>69</v>
      </c>
      <c r="U28" s="232"/>
      <c r="V28" s="232"/>
      <c r="W28" s="233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554</v>
      </c>
      <c r="K29" s="6">
        <f t="shared" ref="K29:K31" si="26">E$4-J29</f>
        <v>-254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 t="s">
        <v>70</v>
      </c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554</v>
      </c>
      <c r="K30" s="6">
        <f t="shared" si="26"/>
        <v>-254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554</v>
      </c>
      <c r="K31" s="6">
        <f t="shared" si="26"/>
        <v>-254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554</v>
      </c>
      <c r="K32" s="6">
        <f t="shared" ref="K32" si="33">E$4-J32</f>
        <v>-254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554</v>
      </c>
      <c r="K33" s="6">
        <f>E$4-J33</f>
        <v>-254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554</v>
      </c>
      <c r="K34" s="6">
        <f t="shared" ref="K34:K38" si="39">E$4-J34</f>
        <v>-254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554</v>
      </c>
      <c r="K35" s="6">
        <f t="shared" si="39"/>
        <v>-254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554</v>
      </c>
      <c r="K36" s="6">
        <f t="shared" si="39"/>
        <v>-254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554</v>
      </c>
      <c r="K37" s="6">
        <f t="shared" si="39"/>
        <v>-254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3">
      <c r="B38" s="124" t="s">
        <v>20</v>
      </c>
      <c r="C38" s="125"/>
      <c r="D38" s="53"/>
      <c r="E38" s="63">
        <f t="shared" ref="E38:F38" si="41">SUM(E27:E37)</f>
        <v>8.5</v>
      </c>
      <c r="F38" s="63">
        <f t="shared" si="41"/>
        <v>2.5</v>
      </c>
      <c r="G38" s="63">
        <f>SUM(G27:G37)</f>
        <v>554</v>
      </c>
      <c r="H38" s="81"/>
      <c r="I38" s="83">
        <f t="shared" ref="I38" si="42">IF(G38="","",(SUM(E38+F38+Q38)))</f>
        <v>11</v>
      </c>
      <c r="J38" s="82">
        <f>J37</f>
        <v>554</v>
      </c>
      <c r="K38" s="82">
        <f t="shared" si="39"/>
        <v>-254</v>
      </c>
      <c r="L38" s="83">
        <f>SUM(L27:L37)</f>
        <v>0</v>
      </c>
      <c r="M38" s="81">
        <f>SUM(M27:M37)</f>
        <v>554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" thickBot="1" x14ac:dyDescent="0.35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 x14ac:dyDescent="0.3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300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300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300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300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300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300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300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300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300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300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300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300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 x14ac:dyDescent="0.3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300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 x14ac:dyDescent="0.35">
      <c r="B53" s="235" t="s">
        <v>42</v>
      </c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7"/>
      <c r="X53" s="97"/>
      <c r="Y53" s="235" t="s">
        <v>42</v>
      </c>
      <c r="Z53" s="236"/>
      <c r="AA53" s="236"/>
      <c r="AB53" s="236"/>
      <c r="AC53" s="236"/>
      <c r="AD53" s="236"/>
      <c r="AE53" s="236"/>
      <c r="AF53" s="236"/>
      <c r="AG53" s="236"/>
      <c r="AH53" s="236"/>
      <c r="AI53" s="236"/>
      <c r="AJ53" s="236"/>
      <c r="AK53" s="236"/>
      <c r="AL53" s="236"/>
      <c r="AM53" s="236"/>
      <c r="AN53" s="236"/>
      <c r="AO53" s="236"/>
      <c r="AP53" s="236"/>
      <c r="AQ53" s="236"/>
      <c r="AR53" s="236"/>
      <c r="AS53" s="236"/>
      <c r="AT53" s="237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 x14ac:dyDescent="0.3">
      <c r="B55" s="227" t="s">
        <v>52</v>
      </c>
      <c r="C55" s="228"/>
      <c r="D55" s="228"/>
      <c r="E55" s="228"/>
      <c r="F55" s="228"/>
      <c r="G55" s="228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27" t="s">
        <v>52</v>
      </c>
      <c r="Z55" s="228"/>
      <c r="AA55" s="228"/>
      <c r="AB55" s="228"/>
      <c r="AC55" s="228"/>
      <c r="AD55" s="228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 x14ac:dyDescent="0.3">
      <c r="B56" s="134" t="s">
        <v>51</v>
      </c>
      <c r="C56" s="135"/>
      <c r="D56" s="135"/>
      <c r="E56" s="135"/>
      <c r="F56" s="126">
        <v>650</v>
      </c>
      <c r="G56" s="127"/>
      <c r="H56" s="2"/>
      <c r="I56" s="43">
        <v>1</v>
      </c>
      <c r="J56" s="229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4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29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 x14ac:dyDescent="0.3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1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1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 x14ac:dyDescent="0.3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 x14ac:dyDescent="0.3">
      <c r="B59" s="136" t="s">
        <v>48</v>
      </c>
      <c r="C59" s="137"/>
      <c r="D59" s="137"/>
      <c r="E59" s="137"/>
      <c r="F59" s="126">
        <f>G38</f>
        <v>554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0.5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0.5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 x14ac:dyDescent="0.35">
      <c r="B60" s="221" t="s">
        <v>47</v>
      </c>
      <c r="C60" s="222"/>
      <c r="D60" s="222"/>
      <c r="E60" s="222"/>
      <c r="F60" s="223">
        <f>G24</f>
        <v>572</v>
      </c>
      <c r="G60" s="224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1" t="s">
        <v>47</v>
      </c>
      <c r="Z60" s="222"/>
      <c r="AA60" s="222"/>
      <c r="AB60" s="222"/>
      <c r="AC60" s="223">
        <f>AD24</f>
        <v>0</v>
      </c>
      <c r="AD60" s="224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3">
      <c r="B61" s="225"/>
      <c r="C61" s="225"/>
      <c r="D61" s="225"/>
      <c r="E61" s="225"/>
      <c r="F61" s="226"/>
      <c r="G61" s="226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2015-07-24T12:09:03Z</dcterms:modified>
</cp:coreProperties>
</file>