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<sst xmlns="http://schemas.openxmlformats.org/spreadsheetml/2006/main" count="142" uniqueCount="74">
  <si>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</si>
  <si>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</si>
  <si>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</si>
  <si>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</si>
  <si>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</si>
  <si>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</si>
  <si>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</si>
  <si>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</si>
  <si>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</si>
  <si>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</si>
  <si>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</si>
  <si>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</si>
  <si>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</si>
  <si>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</si>
  <si>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</si>
  <si>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</si>
  <si>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</si>
  <si>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</si>
  <si>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</si>
  <si>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</si>
  <si>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</si>
  <si>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</si>
  <si>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</si>
  <si>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</si>
  <si>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</si>
  <si>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</si>
  <si>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</si>
  <si>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</si>
  <si>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</si>
  <si>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</si>
  <si>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</si>
  <si>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</si>
  <si>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</si>
  <si>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</si>
  <si>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</si>
  <si>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</si>
  <si>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</si>
  <si>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</si>
  <si>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</si>
  <si>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</si>
  <si>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</si>
  <si>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</si>
  <si>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</si>
  <si>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</si>
  <si>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</si>
  <si>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</si>
  <si>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</si>
  <si>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</si>
  <si>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</si>
  <si>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</si>
  <si>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</si>
  <si>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</si>
  <si>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</si>
  <si>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</si>
  <si>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</si>
  <si>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</si>
  <si>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</si>
  <si>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</si>
  <si>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</si>
  <si>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</si>
  <si>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</si>
  <si>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C5038B22-10</t>
  </si>
  <si>
    <t>A02002-0022</t>
  </si>
  <si>
    <t>Machine #  OKUMA</t>
  </si>
  <si>
    <t>A</t>
  </si>
  <si>
    <t>B</t>
  </si>
  <si>
    <t>Routing:        HOLD AT MACH</t>
  </si>
  <si>
    <t>Routing: PAK DEPT</t>
  </si>
  <si>
    <t>jo</t>
  </si>
  <si>
    <t>ba</t>
  </si>
  <si>
    <t>JOB OUT</t>
  </si>
  <si>
    <t>No parts @mach per MR</t>
  </si>
  <si>
    <t>YES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</si>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</sst>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25" zoomScale="90" zoomScaleNormal="90" workbookViewId="0">
      <selection activeCell="B28" sqref="B28"/>
    </sheetView>
  </sheetViews>
  <sheetFormatPr defaultColWidth="9.140625"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 x14ac:dyDescent="0.25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25">
      <c r="B3" s="225" t="s">
        <v>22</v>
      </c>
      <c r="C3" s="205"/>
      <c r="D3" s="24"/>
      <c r="E3" s="226">
        <v>380820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25">
      <c r="B4" s="207" t="s">
        <v>23</v>
      </c>
      <c r="C4" s="209"/>
      <c r="D4" s="24"/>
      <c r="E4" s="230">
        <v>55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25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25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25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25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25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25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55</v>
      </c>
      <c r="L12" s="154" t="s">
        <v>55</v>
      </c>
      <c r="M12" s="155"/>
      <c r="N12" s="154"/>
      <c r="O12" s="156"/>
      <c r="P12" s="70"/>
      <c r="Q12" s="70"/>
      <c r="R12" s="70" t="s">
        <v>64</v>
      </c>
      <c r="S12" s="71"/>
      <c r="T12" s="72"/>
      <c r="U12" s="72"/>
      <c r="V12" s="54">
        <f>SUM(F13:F23)</f>
        <v>2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42236</v>
      </c>
      <c r="C13" s="30" t="s">
        <v>68</v>
      </c>
      <c r="D13" s="30"/>
      <c r="E13" s="30">
        <v>0.5</v>
      </c>
      <c r="F13" s="80">
        <v>2</v>
      </c>
      <c r="G13" s="32">
        <v>5</v>
      </c>
      <c r="H13" s="4" t="e">
        <f>IF(G13="","",(IF(#REF!=0,"",(#REF!*G13*#REF!))))</f>
        <v>#REF!</v>
      </c>
      <c r="I13" s="5">
        <f t="shared" ref="I13:I24" si="0">IF(G13="","",(SUM(E13+F13+Q13)))</f>
        <v>2.5</v>
      </c>
      <c r="J13" s="6">
        <f>SUM(G$12:G13)</f>
        <v>5</v>
      </c>
      <c r="K13" s="6">
        <f>E$4-J13</f>
        <v>50</v>
      </c>
      <c r="L13" s="7">
        <f t="shared" ref="L13:L23" si="1">IF(G13="",0,$T$12*(I13-F13-Q13))</f>
        <v>0</v>
      </c>
      <c r="M13" s="4">
        <f>G13</f>
        <v>5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25">
      <c r="B14" s="29">
        <v>42236</v>
      </c>
      <c r="C14" s="30" t="s">
        <v>69</v>
      </c>
      <c r="D14" s="30"/>
      <c r="E14" s="30">
        <v>4</v>
      </c>
      <c r="F14" s="81">
        <v>0</v>
      </c>
      <c r="G14" s="32">
        <v>52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57</v>
      </c>
      <c r="K14" s="6">
        <f>E$4-J14</f>
        <v>-2</v>
      </c>
      <c r="L14" s="7">
        <f t="shared" si="1"/>
        <v>0</v>
      </c>
      <c r="M14" s="4">
        <f t="shared" ref="M14:M23" si="4">G14</f>
        <v>52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25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57</v>
      </c>
      <c r="K15" s="6">
        <f>E$4-J15</f>
        <v>-2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25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57</v>
      </c>
      <c r="K16" s="6">
        <f t="shared" ref="K16:K24" si="8">E$4-J16</f>
        <v>-2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25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57</v>
      </c>
      <c r="K17" s="6">
        <f t="shared" ref="K17" si="11">E$4-J17</f>
        <v>-2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25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57</v>
      </c>
      <c r="K18" s="6">
        <f t="shared" ref="K18:K20" si="17">E$4-J18</f>
        <v>-2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25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57</v>
      </c>
      <c r="K19" s="6">
        <f t="shared" si="17"/>
        <v>-2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25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57</v>
      </c>
      <c r="K20" s="6">
        <f t="shared" si="17"/>
        <v>-2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25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57</v>
      </c>
      <c r="K21" s="6">
        <f t="shared" si="8"/>
        <v>-2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25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57</v>
      </c>
      <c r="K22" s="6">
        <f t="shared" si="8"/>
        <v>-2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25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57</v>
      </c>
      <c r="K23" s="6">
        <f t="shared" si="8"/>
        <v>-2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25">
      <c r="B24" s="140" t="s">
        <v>20</v>
      </c>
      <c r="C24" s="141"/>
      <c r="D24" s="52"/>
      <c r="E24" s="62">
        <f>SUM(E13:E23)</f>
        <v>4.5</v>
      </c>
      <c r="F24" s="62">
        <f>SUM(F13:F23)</f>
        <v>2</v>
      </c>
      <c r="G24" s="62">
        <f>SUM(G13:G23)</f>
        <v>57</v>
      </c>
      <c r="H24" s="84"/>
      <c r="I24" s="62">
        <f t="shared" si="0"/>
        <v>6.5</v>
      </c>
      <c r="J24" s="85">
        <f>J23</f>
        <v>57</v>
      </c>
      <c r="K24" s="85">
        <f t="shared" si="8"/>
        <v>-2</v>
      </c>
      <c r="L24" s="86">
        <f>SUM(L13:L23)</f>
        <v>0</v>
      </c>
      <c r="M24" s="84">
        <f>SUM(M13:M23)</f>
        <v>57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 x14ac:dyDescent="0.3">
      <c r="B25" s="241" t="s">
        <v>66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25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55</v>
      </c>
      <c r="L26" s="154" t="s">
        <v>55</v>
      </c>
      <c r="M26" s="155"/>
      <c r="N26" s="154"/>
      <c r="O26" s="156"/>
      <c r="P26" s="70"/>
      <c r="Q26" s="70"/>
      <c r="R26" s="70" t="s">
        <v>65</v>
      </c>
      <c r="S26" s="71"/>
      <c r="T26" s="73"/>
      <c r="U26" s="74">
        <v>3</v>
      </c>
      <c r="V26" s="56">
        <f>SUM(F27:F37)</f>
        <v>1.5</v>
      </c>
      <c r="W26" s="57">
        <f>U26/V26</f>
        <v>2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>
        <v>42244</v>
      </c>
      <c r="C27" s="60" t="s">
        <v>68</v>
      </c>
      <c r="D27" s="8"/>
      <c r="E27" s="30">
        <v>2.5</v>
      </c>
      <c r="F27" s="31">
        <v>1.5</v>
      </c>
      <c r="G27" s="32">
        <v>56</v>
      </c>
      <c r="H27" s="4" t="e">
        <f>IF(G27="","",(IF(#REF!=0,"",(#REF!*G27*#REF!))))</f>
        <v>#REF!</v>
      </c>
      <c r="I27" s="7">
        <f t="shared" ref="I27:I37" si="23">IF(G27="","",(SUM(E27+F27+Q27)))</f>
        <v>4</v>
      </c>
      <c r="J27" s="6">
        <f>SUM(G$26:G27)</f>
        <v>56</v>
      </c>
      <c r="K27" s="6">
        <f>E$4-J27</f>
        <v>-1</v>
      </c>
      <c r="L27" s="7">
        <f t="shared" ref="L27:L37" si="24">IF(G27="",0,T$26*(I27-F27-Q27))</f>
        <v>0</v>
      </c>
      <c r="M27" s="4">
        <f>G27</f>
        <v>56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 t="s">
        <v>70</v>
      </c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56</v>
      </c>
      <c r="K28" s="6">
        <f>E$4-J28</f>
        <v>-1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21" t="s">
        <v>71</v>
      </c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56</v>
      </c>
      <c r="K29" s="6">
        <f t="shared" ref="K29:K31" si="32">E$4-J29</f>
        <v>-1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56</v>
      </c>
      <c r="K30" s="6">
        <f t="shared" si="32"/>
        <v>-1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56</v>
      </c>
      <c r="K31" s="6">
        <f t="shared" si="32"/>
        <v>-1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56</v>
      </c>
      <c r="K32" s="6">
        <f t="shared" ref="K32" si="39">E$4-J32</f>
        <v>-1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56</v>
      </c>
      <c r="K33" s="6">
        <f>E$4-J33</f>
        <v>-1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56</v>
      </c>
      <c r="K34" s="6">
        <f t="shared" ref="K34:K38" si="45">E$4-J34</f>
        <v>-1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56</v>
      </c>
      <c r="K35" s="6">
        <f t="shared" si="45"/>
        <v>-1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56</v>
      </c>
      <c r="K36" s="6">
        <f t="shared" si="45"/>
        <v>-1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56</v>
      </c>
      <c r="K37" s="6">
        <f t="shared" si="45"/>
        <v>-1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25">
      <c r="B38" s="140" t="s">
        <v>20</v>
      </c>
      <c r="C38" s="141"/>
      <c r="D38" s="53"/>
      <c r="E38" s="63">
        <f t="shared" ref="E38:F38" si="47">SUM(E27:E37)</f>
        <v>2.5</v>
      </c>
      <c r="F38" s="63">
        <f t="shared" si="47"/>
        <v>1.5</v>
      </c>
      <c r="G38" s="63">
        <f>SUM(G27:G37)</f>
        <v>56</v>
      </c>
      <c r="H38" s="84"/>
      <c r="I38" s="86">
        <f t="shared" ref="I38" si="48">IF(G38="","",(SUM(E38+F38+Q38)))</f>
        <v>4</v>
      </c>
      <c r="J38" s="85">
        <f>J37</f>
        <v>56</v>
      </c>
      <c r="K38" s="85">
        <f t="shared" si="45"/>
        <v>-1</v>
      </c>
      <c r="L38" s="86">
        <f>SUM(L27:L37)</f>
        <v>0</v>
      </c>
      <c r="M38" s="84">
        <f>SUM(M27:M37)</f>
        <v>56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 x14ac:dyDescent="0.3">
      <c r="B39" s="147" t="s">
        <v>67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25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55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55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55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55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55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55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55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55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55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55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55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55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25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55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25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25">
      <c r="B56" s="108" t="s">
        <v>51</v>
      </c>
      <c r="C56" s="109"/>
      <c r="D56" s="109"/>
      <c r="E56" s="109"/>
      <c r="F56" s="110">
        <v>56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42236</v>
      </c>
      <c r="N56" s="114"/>
      <c r="O56" s="122">
        <v>0.5625</v>
      </c>
      <c r="P56" s="115"/>
      <c r="Q56" s="115"/>
      <c r="R56" s="240" t="s">
        <v>72</v>
      </c>
      <c r="S56" s="115"/>
      <c r="T56" s="240" t="s">
        <v>73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25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25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25">
      <c r="B59" s="117" t="s">
        <v>48</v>
      </c>
      <c r="C59" s="118"/>
      <c r="D59" s="118"/>
      <c r="E59" s="118"/>
      <c r="F59" s="110">
        <f>G38</f>
        <v>56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">
      <c r="B60" s="102" t="s">
        <v>47</v>
      </c>
      <c r="C60" s="103"/>
      <c r="D60" s="103"/>
      <c r="E60" s="103"/>
      <c r="F60" s="104">
        <f>G24</f>
        <v>57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25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Beverly Garrett</cp:lastModifiedBy>
  <cp:lastPrinted>2015-09-12T12:02:19Z</cp:lastPrinted>
  <dcterms:created xsi:type="dcterms:W3CDTF">2014-06-10T19:48:08Z</dcterms:created>
  <dcterms:modified xsi:type="dcterms:W3CDTF">2015-09-12T12:02:24Z</dcterms:modified>
</cp:coreProperties>
</file>