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<sst xmlns="http://schemas.openxmlformats.org/spreadsheetml/2006/main" count="136" uniqueCount="73">
  <si>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</si>
  <si>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</si>
  <si>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</si>
  <si>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</si>
  <si>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</si>
  <si>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</si>
  <si>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</si>
  <si>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</si>
  <si>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</si>
  <si>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</si>
  <si>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</si>
  <si>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</si>
  <si>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</si>
  <si>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</si>
  <si>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</si>
  <si>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</si>
  <si>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</si>
  <si>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</si>
  <si>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</si>
  <si>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</si>
  <si>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</si>
  <si>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</si>
  <si>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</si>
  <si>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</si>
  <si>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</si>
  <si>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</si>
  <si>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</si>
  <si>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</si>
  <si>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</si>
  <si>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</si>
  <si>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</si>
  <si>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</si>
  <si>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</si>
  <si>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</si>
  <si>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</si>
  <si>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</si>
  <si>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</si>
  <si>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</si>
  <si>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</si>
  <si>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</si>
  <si>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</si>
  <si>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</si>
  <si>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</si>
  <si>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</si>
  <si>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</si>
  <si>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</si>
  <si>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</si>
  <si>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</si>
  <si>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</si>
  <si>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</si>
  <si>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</si>
  <si>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</si>
  <si>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</si>
  <si>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</si>
  <si>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</si>
  <si>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</si>
  <si>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</si>
  <si>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CY10101</t>
  </si>
  <si>
    <t>A02031-7986</t>
  </si>
  <si>
    <t>***REWORK***</t>
  </si>
  <si>
    <t>MP</t>
  </si>
  <si>
    <t>DH</t>
  </si>
  <si>
    <t>1030AM</t>
  </si>
  <si>
    <t>YES</t>
  </si>
  <si>
    <t>VG</t>
  </si>
  <si>
    <t>.072 REWORK</t>
  </si>
  <si>
    <t>JT</t>
  </si>
  <si>
    <t>BW</t>
  </si>
  <si>
    <t>SORT/RUN/MEETING</t>
  </si>
  <si>
    <t>Meeting</t>
  </si>
  <si>
    <t>JM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</si>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</sst>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T27" sqref="T27:W27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57</v>
      </c>
      <c r="F2" s="197"/>
      <c r="G2" s="198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380013</v>
      </c>
      <c r="F3" s="179"/>
      <c r="G3" s="180"/>
      <c r="H3" s="22"/>
      <c r="I3" s="23"/>
      <c r="J3" s="181" t="s">
        <v>25</v>
      </c>
      <c r="K3" s="182"/>
      <c r="L3" s="181" t="s">
        <v>58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16758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 x14ac:dyDescent="0.3">
      <c r="B8" s="155" t="s">
        <v>59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/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56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16758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3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42226</v>
      </c>
      <c r="C13" s="28" t="s">
        <v>60</v>
      </c>
      <c r="D13" s="28"/>
      <c r="E13" s="28">
        <v>1.5</v>
      </c>
      <c r="F13" s="29">
        <v>3</v>
      </c>
      <c r="G13" s="30">
        <v>162</v>
      </c>
      <c r="H13" s="4" t="e">
        <f>IF(G13="","",(IF(#REF!=0,"",(#REF!*G13*#REF!))))</f>
        <v>#REF!</v>
      </c>
      <c r="I13" s="5">
        <f t="shared" ref="I13:I50" si="0">IF(G13="","",(SUM(E13+F13+Q13)))</f>
        <v>4.5</v>
      </c>
      <c r="J13" s="6">
        <f>SUM(G$12:G13)</f>
        <v>162</v>
      </c>
      <c r="K13" s="6">
        <f>E$4-J13</f>
        <v>16596</v>
      </c>
      <c r="L13" s="7">
        <f t="shared" ref="L13:L50" si="1">IF(G13="",0,$T$12*(I13-F13-Q13))</f>
        <v>0</v>
      </c>
      <c r="M13" s="4">
        <f>G13</f>
        <v>162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42226</v>
      </c>
      <c r="C14" s="28" t="s">
        <v>61</v>
      </c>
      <c r="D14" s="28"/>
      <c r="E14" s="28">
        <v>8</v>
      </c>
      <c r="F14" s="32">
        <v>0</v>
      </c>
      <c r="G14" s="30">
        <v>1270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1432</v>
      </c>
      <c r="K14" s="6">
        <f>E$4-J14</f>
        <v>15326</v>
      </c>
      <c r="L14" s="7">
        <f t="shared" si="1"/>
        <v>0</v>
      </c>
      <c r="M14" s="4">
        <f t="shared" ref="M14:M50" si="4">G14</f>
        <v>1270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42227</v>
      </c>
      <c r="C15" s="28" t="s">
        <v>60</v>
      </c>
      <c r="D15" s="28"/>
      <c r="E15" s="28">
        <v>3</v>
      </c>
      <c r="F15" s="32">
        <v>0</v>
      </c>
      <c r="G15" s="30">
        <v>500</v>
      </c>
      <c r="H15" s="4" t="e">
        <f>IF(G15="","",(IF(#REF!=0,"",(#REF!*G15*#REF!))))</f>
        <v>#REF!</v>
      </c>
      <c r="I15" s="5">
        <f t="shared" si="0"/>
        <v>3</v>
      </c>
      <c r="J15" s="6">
        <f>SUM(G$12:G15)</f>
        <v>1932</v>
      </c>
      <c r="K15" s="6">
        <f>E$4-J15</f>
        <v>14826</v>
      </c>
      <c r="L15" s="7">
        <f t="shared" si="1"/>
        <v>0</v>
      </c>
      <c r="M15" s="4">
        <f t="shared" si="4"/>
        <v>500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42227</v>
      </c>
      <c r="C16" s="33" t="s">
        <v>61</v>
      </c>
      <c r="D16" s="48"/>
      <c r="E16" s="48">
        <v>8</v>
      </c>
      <c r="F16" s="10">
        <v>0</v>
      </c>
      <c r="G16" s="11">
        <v>1264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3196</v>
      </c>
      <c r="K16" s="6">
        <f t="shared" ref="K16:K50" si="8">E$4-J16</f>
        <v>13562</v>
      </c>
      <c r="L16" s="7">
        <f t="shared" si="1"/>
        <v>0</v>
      </c>
      <c r="M16" s="4">
        <f t="shared" si="4"/>
        <v>1264</v>
      </c>
      <c r="N16" s="103" t="str">
        <f t="shared" ref="N16:N18" si="9">IF(L16=0,"",(M16/L16))</f>
        <v/>
      </c>
      <c r="O16" s="104"/>
      <c r="P16" s="31"/>
      <c r="Q16" s="46">
        <v>0</v>
      </c>
      <c r="R16" s="46">
        <v>0</v>
      </c>
      <c r="S16" s="46">
        <v>0</v>
      </c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>
        <v>42228</v>
      </c>
      <c r="C17" s="34" t="s">
        <v>66</v>
      </c>
      <c r="D17" s="48"/>
      <c r="E17" s="48">
        <v>4</v>
      </c>
      <c r="F17" s="10">
        <v>0</v>
      </c>
      <c r="G17" s="11">
        <v>814</v>
      </c>
      <c r="H17" s="4" t="e">
        <f>IF(G17="","",(IF(#REF!=0,"",(#REF!*G17*#REF!))))</f>
        <v>#REF!</v>
      </c>
      <c r="I17" s="5">
        <f t="shared" si="0"/>
        <v>4</v>
      </c>
      <c r="J17" s="6">
        <f>SUM(G$12:G17)</f>
        <v>4010</v>
      </c>
      <c r="K17" s="6">
        <f t="shared" si="8"/>
        <v>12748</v>
      </c>
      <c r="L17" s="7">
        <f t="shared" si="1"/>
        <v>0</v>
      </c>
      <c r="M17" s="4">
        <f t="shared" si="4"/>
        <v>814</v>
      </c>
      <c r="N17" s="103" t="str">
        <f t="shared" si="9"/>
        <v/>
      </c>
      <c r="O17" s="104"/>
      <c r="P17" s="31"/>
      <c r="Q17" s="46">
        <v>0</v>
      </c>
      <c r="R17" s="46">
        <v>0</v>
      </c>
      <c r="S17" s="46">
        <v>0</v>
      </c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>
        <v>42228</v>
      </c>
      <c r="C18" s="49" t="s">
        <v>61</v>
      </c>
      <c r="D18" s="48"/>
      <c r="E18" s="48">
        <v>7</v>
      </c>
      <c r="F18" s="10">
        <v>0</v>
      </c>
      <c r="G18" s="11">
        <v>1300</v>
      </c>
      <c r="H18" s="4" t="e">
        <f>IF(G18="","",(IF(#REF!=0,"",(#REF!*G18*#REF!))))</f>
        <v>#REF!</v>
      </c>
      <c r="I18" s="5">
        <f t="shared" si="0"/>
        <v>7</v>
      </c>
      <c r="J18" s="6">
        <f>SUM(G$12:G18)</f>
        <v>5310</v>
      </c>
      <c r="K18" s="6">
        <f t="shared" si="8"/>
        <v>11448</v>
      </c>
      <c r="L18" s="7">
        <f t="shared" si="1"/>
        <v>0</v>
      </c>
      <c r="M18" s="4">
        <f t="shared" si="4"/>
        <v>1300</v>
      </c>
      <c r="N18" s="103" t="str">
        <f t="shared" si="9"/>
        <v/>
      </c>
      <c r="O18" s="104"/>
      <c r="P18" s="31"/>
      <c r="Q18" s="46">
        <v>0</v>
      </c>
      <c r="R18" s="46">
        <v>0</v>
      </c>
      <c r="S18" s="46">
        <v>0</v>
      </c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>
        <v>42229</v>
      </c>
      <c r="C19" s="49" t="s">
        <v>67</v>
      </c>
      <c r="D19" s="47"/>
      <c r="E19" s="46">
        <v>5.6</v>
      </c>
      <c r="F19" s="46">
        <v>0</v>
      </c>
      <c r="G19" s="11">
        <v>1250</v>
      </c>
      <c r="H19" s="4"/>
      <c r="I19" s="5">
        <f t="shared" si="0"/>
        <v>7.6</v>
      </c>
      <c r="J19" s="6">
        <f>SUM(G$12:G19)</f>
        <v>6560</v>
      </c>
      <c r="K19" s="6">
        <f t="shared" ref="K19:K45" si="11">E$4-J19</f>
        <v>10198</v>
      </c>
      <c r="L19" s="7">
        <f t="shared" ref="L19:L45" si="12">IF(G19="",0,$T$12*(I19-F19-Q19))</f>
        <v>0</v>
      </c>
      <c r="M19" s="4">
        <f t="shared" ref="M19:M45" si="13">G19</f>
        <v>1250</v>
      </c>
      <c r="N19" s="103" t="str">
        <f t="shared" ref="N19" si="14">IF(L19=0,"",(M19/L19))</f>
        <v/>
      </c>
      <c r="O19" s="104"/>
      <c r="P19" s="31"/>
      <c r="Q19" s="46">
        <v>2</v>
      </c>
      <c r="R19" s="46">
        <v>4</v>
      </c>
      <c r="S19" s="46">
        <v>0</v>
      </c>
      <c r="T19" s="127" t="s">
        <v>68</v>
      </c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>
        <v>42229</v>
      </c>
      <c r="C20" s="49" t="s">
        <v>60</v>
      </c>
      <c r="D20" s="47"/>
      <c r="E20" s="46">
        <v>3</v>
      </c>
      <c r="F20" s="10">
        <v>0</v>
      </c>
      <c r="G20" s="11">
        <v>600</v>
      </c>
      <c r="H20" s="4"/>
      <c r="I20" s="5">
        <f t="shared" si="0"/>
        <v>3</v>
      </c>
      <c r="J20" s="6">
        <f>SUM(G$12:G20)</f>
        <v>7160</v>
      </c>
      <c r="K20" s="6">
        <f t="shared" si="11"/>
        <v>9598</v>
      </c>
      <c r="L20" s="7">
        <f t="shared" si="12"/>
        <v>0</v>
      </c>
      <c r="M20" s="4">
        <f t="shared" si="13"/>
        <v>600</v>
      </c>
      <c r="N20" s="103" t="str">
        <f t="shared" ref="N20:N49" si="15">IF(L20=0,"",(M20/L20))</f>
        <v/>
      </c>
      <c r="O20" s="104"/>
      <c r="P20" s="31"/>
      <c r="Q20" s="46">
        <v>0</v>
      </c>
      <c r="R20" s="46">
        <v>0</v>
      </c>
      <c r="S20" s="46">
        <v>0</v>
      </c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>
        <v>42229</v>
      </c>
      <c r="C21" s="49" t="s">
        <v>61</v>
      </c>
      <c r="D21" s="47"/>
      <c r="E21" s="28">
        <v>7</v>
      </c>
      <c r="F21" s="32">
        <v>0</v>
      </c>
      <c r="G21" s="30">
        <v>1391</v>
      </c>
      <c r="H21" s="4"/>
      <c r="I21" s="5">
        <f t="shared" si="0"/>
        <v>8</v>
      </c>
      <c r="J21" s="6">
        <f>SUM(G$12:G21)</f>
        <v>8551</v>
      </c>
      <c r="K21" s="6">
        <f t="shared" si="11"/>
        <v>8207</v>
      </c>
      <c r="L21" s="7">
        <f t="shared" si="12"/>
        <v>0</v>
      </c>
      <c r="M21" s="4">
        <f t="shared" si="13"/>
        <v>1391</v>
      </c>
      <c r="N21" s="103" t="str">
        <f t="shared" si="15"/>
        <v/>
      </c>
      <c r="O21" s="104"/>
      <c r="P21" s="31"/>
      <c r="Q21" s="46">
        <v>1</v>
      </c>
      <c r="R21" s="46">
        <v>4</v>
      </c>
      <c r="S21" s="46">
        <v>0</v>
      </c>
      <c r="T21" s="127" t="s">
        <v>69</v>
      </c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>
        <v>42230</v>
      </c>
      <c r="C22" s="12" t="s">
        <v>60</v>
      </c>
      <c r="D22" s="47"/>
      <c r="E22" s="46">
        <v>6</v>
      </c>
      <c r="F22" s="10">
        <v>0</v>
      </c>
      <c r="G22" s="11">
        <v>1815</v>
      </c>
      <c r="H22" s="4"/>
      <c r="I22" s="5">
        <f t="shared" si="0"/>
        <v>6</v>
      </c>
      <c r="J22" s="6">
        <f>SUM(G$12:G22)</f>
        <v>10366</v>
      </c>
      <c r="K22" s="6">
        <f t="shared" si="11"/>
        <v>6392</v>
      </c>
      <c r="L22" s="7">
        <f t="shared" si="12"/>
        <v>0</v>
      </c>
      <c r="M22" s="4">
        <f t="shared" si="13"/>
        <v>1815</v>
      </c>
      <c r="N22" s="103" t="str">
        <f t="shared" si="15"/>
        <v/>
      </c>
      <c r="O22" s="104"/>
      <c r="P22" s="31"/>
      <c r="Q22" s="46">
        <v>0</v>
      </c>
      <c r="R22" s="46">
        <v>0</v>
      </c>
      <c r="S22" s="46">
        <v>0</v>
      </c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>
        <v>42230</v>
      </c>
      <c r="C23" s="12" t="s">
        <v>61</v>
      </c>
      <c r="D23" s="47"/>
      <c r="E23" s="28">
        <v>8</v>
      </c>
      <c r="F23" s="32">
        <v>0</v>
      </c>
      <c r="G23" s="30">
        <v>1616</v>
      </c>
      <c r="H23" s="4"/>
      <c r="I23" s="5">
        <f t="shared" si="0"/>
        <v>8</v>
      </c>
      <c r="J23" s="6">
        <f>SUM(G$12:G23)</f>
        <v>11982</v>
      </c>
      <c r="K23" s="6">
        <f t="shared" si="11"/>
        <v>4776</v>
      </c>
      <c r="L23" s="7">
        <f t="shared" si="12"/>
        <v>0</v>
      </c>
      <c r="M23" s="4">
        <f t="shared" si="13"/>
        <v>1616</v>
      </c>
      <c r="N23" s="103" t="str">
        <f t="shared" si="15"/>
        <v/>
      </c>
      <c r="O23" s="104"/>
      <c r="P23" s="31"/>
      <c r="Q23" s="46">
        <v>0</v>
      </c>
      <c r="R23" s="46">
        <v>0</v>
      </c>
      <c r="S23" s="46">
        <v>0</v>
      </c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>
        <v>42231</v>
      </c>
      <c r="C24" s="12" t="s">
        <v>70</v>
      </c>
      <c r="D24" s="47"/>
      <c r="E24" s="46">
        <v>6</v>
      </c>
      <c r="F24" s="10">
        <v>0</v>
      </c>
      <c r="G24" s="11">
        <v>1220</v>
      </c>
      <c r="H24" s="4"/>
      <c r="I24" s="5">
        <f t="shared" si="0"/>
        <v>6</v>
      </c>
      <c r="J24" s="6">
        <f>SUM(G$12:G24)</f>
        <v>13202</v>
      </c>
      <c r="K24" s="6">
        <f t="shared" si="11"/>
        <v>3556</v>
      </c>
      <c r="L24" s="7">
        <f t="shared" si="12"/>
        <v>0</v>
      </c>
      <c r="M24" s="4">
        <f t="shared" si="13"/>
        <v>1220</v>
      </c>
      <c r="N24" s="103" t="str">
        <f t="shared" si="15"/>
        <v/>
      </c>
      <c r="O24" s="104"/>
      <c r="P24" s="31"/>
      <c r="Q24" s="46">
        <v>0</v>
      </c>
      <c r="R24" s="46">
        <v>0</v>
      </c>
      <c r="S24" s="46">
        <v>0</v>
      </c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>
        <v>42233</v>
      </c>
      <c r="C25" s="12" t="s">
        <v>67</v>
      </c>
      <c r="D25" s="47"/>
      <c r="E25" s="28">
        <v>7.6</v>
      </c>
      <c r="F25" s="32">
        <v>0</v>
      </c>
      <c r="G25" s="30">
        <v>1000</v>
      </c>
      <c r="H25" s="4"/>
      <c r="I25" s="5">
        <f t="shared" si="0"/>
        <v>7.6</v>
      </c>
      <c r="J25" s="6">
        <f>SUM(G$12:G25)</f>
        <v>14202</v>
      </c>
      <c r="K25" s="6">
        <f t="shared" si="11"/>
        <v>2556</v>
      </c>
      <c r="L25" s="7">
        <f t="shared" si="12"/>
        <v>0</v>
      </c>
      <c r="M25" s="4">
        <f t="shared" si="13"/>
        <v>1000</v>
      </c>
      <c r="N25" s="103" t="str">
        <f t="shared" si="15"/>
        <v/>
      </c>
      <c r="O25" s="104"/>
      <c r="P25" s="31"/>
      <c r="Q25" s="46">
        <v>0</v>
      </c>
      <c r="R25" s="46">
        <v>0</v>
      </c>
      <c r="S25" s="46">
        <v>0</v>
      </c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>
        <v>42233</v>
      </c>
      <c r="C26" s="12" t="s">
        <v>60</v>
      </c>
      <c r="D26" s="47"/>
      <c r="E26" s="46">
        <v>2</v>
      </c>
      <c r="F26" s="10">
        <v>0</v>
      </c>
      <c r="G26" s="11">
        <v>653</v>
      </c>
      <c r="H26" s="4"/>
      <c r="I26" s="5">
        <f t="shared" si="0"/>
        <v>2</v>
      </c>
      <c r="J26" s="6">
        <f>SUM(G$12:G26)</f>
        <v>14855</v>
      </c>
      <c r="K26" s="6">
        <f t="shared" si="11"/>
        <v>1903</v>
      </c>
      <c r="L26" s="7">
        <f t="shared" si="12"/>
        <v>0</v>
      </c>
      <c r="M26" s="4">
        <f t="shared" si="13"/>
        <v>653</v>
      </c>
      <c r="N26" s="103" t="str">
        <f t="shared" si="15"/>
        <v/>
      </c>
      <c r="O26" s="104"/>
      <c r="P26" s="31"/>
      <c r="Q26" s="46">
        <v>0</v>
      </c>
      <c r="R26" s="46">
        <v>0</v>
      </c>
      <c r="S26" s="46">
        <v>0</v>
      </c>
      <c r="T26" s="206" t="s">
        <v>71</v>
      </c>
      <c r="U26" s="207"/>
      <c r="V26" s="207"/>
      <c r="W26" s="208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14855</v>
      </c>
      <c r="K27" s="6">
        <f t="shared" si="11"/>
        <v>1903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 t="s">
        <v>72</v>
      </c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14855</v>
      </c>
      <c r="K28" s="6">
        <f t="shared" si="11"/>
        <v>1903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14855</v>
      </c>
      <c r="K29" s="6">
        <f t="shared" si="11"/>
        <v>1903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14855</v>
      </c>
      <c r="K30" s="6">
        <f t="shared" si="11"/>
        <v>1903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14855</v>
      </c>
      <c r="K31" s="6">
        <f t="shared" si="11"/>
        <v>1903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14855</v>
      </c>
      <c r="K32" s="6">
        <f t="shared" si="11"/>
        <v>1903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14855</v>
      </c>
      <c r="K33" s="6">
        <f t="shared" si="11"/>
        <v>1903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14855</v>
      </c>
      <c r="K34" s="6">
        <f t="shared" si="11"/>
        <v>1903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14855</v>
      </c>
      <c r="K35" s="6">
        <f t="shared" ref="K35:K41" si="17">E$4-J35</f>
        <v>1903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14855</v>
      </c>
      <c r="K36" s="6">
        <f t="shared" si="17"/>
        <v>1903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14855</v>
      </c>
      <c r="K37" s="6">
        <f t="shared" si="17"/>
        <v>1903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14855</v>
      </c>
      <c r="K38" s="6">
        <f t="shared" si="17"/>
        <v>1903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14855</v>
      </c>
      <c r="K39" s="6">
        <f t="shared" si="17"/>
        <v>1903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14855</v>
      </c>
      <c r="K40" s="6">
        <f t="shared" si="17"/>
        <v>1903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14855</v>
      </c>
      <c r="K41" s="6">
        <f t="shared" si="17"/>
        <v>1903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14855</v>
      </c>
      <c r="K42" s="6">
        <f t="shared" si="11"/>
        <v>1903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14855</v>
      </c>
      <c r="K43" s="6">
        <f t="shared" si="11"/>
        <v>1903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14855</v>
      </c>
      <c r="K44" s="6">
        <f t="shared" si="11"/>
        <v>1903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14855</v>
      </c>
      <c r="K45" s="6">
        <f t="shared" si="11"/>
        <v>1903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14855</v>
      </c>
      <c r="K46" s="6">
        <f t="shared" ref="K46:K49" si="23">E$4-J46</f>
        <v>1903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14855</v>
      </c>
      <c r="K47" s="6">
        <f t="shared" si="23"/>
        <v>1903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14855</v>
      </c>
      <c r="K48" s="6">
        <f t="shared" si="23"/>
        <v>1903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14855</v>
      </c>
      <c r="K49" s="6">
        <f t="shared" si="23"/>
        <v>1903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14855</v>
      </c>
      <c r="K50" s="6">
        <f t="shared" si="8"/>
        <v>1903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76.699999999999989</v>
      </c>
      <c r="F51" s="56">
        <f>SUM(F13:F50)</f>
        <v>3</v>
      </c>
      <c r="G51" s="56">
        <f>SUM(G13:G50)</f>
        <v>14855</v>
      </c>
      <c r="H51" s="57"/>
      <c r="I51" s="56">
        <f>SUM(I13:I50)</f>
        <v>82.699999999999989</v>
      </c>
      <c r="J51" s="58">
        <f>J50</f>
        <v>14855</v>
      </c>
      <c r="K51" s="58">
        <f>K50</f>
        <v>1903</v>
      </c>
      <c r="L51" s="59">
        <f>SUM(L13:L50)</f>
        <v>0</v>
      </c>
      <c r="M51" s="57">
        <f>SUM(M13:M50)</f>
        <v>14855</v>
      </c>
      <c r="N51" s="110" t="str">
        <f>IF(L51&lt;&gt;0,SUM(M51/L51),"")</f>
        <v/>
      </c>
      <c r="O51" s="111"/>
      <c r="P51" s="60"/>
      <c r="Q51" s="56">
        <f>SUM(Q13:Q50)</f>
        <v>3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 t="s">
        <v>41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9">
        <v>42226</v>
      </c>
      <c r="N55" s="92"/>
      <c r="O55" s="102" t="s">
        <v>62</v>
      </c>
      <c r="P55" s="95"/>
      <c r="Q55" s="95"/>
      <c r="R55" s="95" t="s">
        <v>63</v>
      </c>
      <c r="S55" s="95"/>
      <c r="T55" s="95" t="s">
        <v>64</v>
      </c>
      <c r="U55" s="95"/>
      <c r="V55" s="95" t="s">
        <v>65</v>
      </c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3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3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14855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2015-08-18T12:15:42Z</dcterms:modified>
</cp:coreProperties>
</file>