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J20"/>
  <c r="K20" s="1"/>
  <c r="M20"/>
  <c r="N20" l="1"/>
  <c r="N18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<sst xmlns="http://schemas.openxmlformats.org/spreadsheetml/2006/main" count="153" uniqueCount="79">
  <si>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</si>
  <si>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</si>
  <si>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</si>
  <si>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</si>
  <si>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</si>
  <si>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</si>
  <si>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</si>
  <si>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</si>
  <si>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</si>
  <si>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</si>
  <si>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</si>
  <si>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</si>
  <si>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</si>
  <si>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</si>
  <si>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</si>
  <si>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</si>
  <si>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</si>
  <si>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</si>
  <si>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</si>
  <si>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</si>
  <si>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</si>
  <si>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</si>
  <si>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</si>
  <si>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</si>
  <si>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</si>
  <si>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</si>
  <si>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</si>
  <si>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</si>
  <si>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</si>
  <si>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</si>
  <si>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</si>
  <si>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</si>
  <si>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</si>
  <si>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</si>
  <si>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</si>
  <si>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</si>
  <si>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</si>
  <si>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</si>
  <si>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</si>
  <si>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</si>
  <si>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</si>
  <si>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</si>
  <si>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</si>
  <si>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</si>
  <si>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</si>
  <si>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</si>
  <si>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</si>
  <si>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</si>
  <si>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</si>
  <si>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</si>
  <si>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</si>
  <si>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</si>
  <si>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</si>
  <si>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</si>
  <si>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</si>
  <si>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</si>
  <si>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</si>
  <si>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</si>
  <si>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</si>
  <si>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</si>
  <si>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</si>
  <si>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</si>
  <si>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CY12002</t>
  </si>
  <si>
    <t>1M 57SEC</t>
  </si>
  <si>
    <t>MR 12/4/14</t>
  </si>
  <si>
    <t>Routing:        PACK DEPT</t>
  </si>
  <si>
    <t>B</t>
  </si>
  <si>
    <t>A02031-7986</t>
  </si>
  <si>
    <t>BA</t>
  </si>
  <si>
    <t>BJ</t>
  </si>
  <si>
    <t>530 pm</t>
  </si>
  <si>
    <t>yes</t>
  </si>
  <si>
    <t>JC</t>
  </si>
  <si>
    <t>Adj</t>
  </si>
  <si>
    <t>JO</t>
  </si>
  <si>
    <t>650 PER MONTH</t>
  </si>
  <si>
    <t>0427124H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</si>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</sst>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2" sqref="B22"/>
    </sheetView>
  </sheetViews>
  <sheetFormatPr defaultColWidth="9.109375" defaultRowHeight="14.4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 t="s">
        <v>66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367084</v>
      </c>
      <c r="F3" s="227"/>
      <c r="G3" s="228"/>
      <c r="H3" s="22"/>
      <c r="I3" s="25"/>
      <c r="J3" s="204" t="s">
        <v>25</v>
      </c>
      <c r="K3" s="229"/>
      <c r="L3" s="204" t="s">
        <v>67</v>
      </c>
      <c r="M3" s="205"/>
      <c r="N3" s="205"/>
      <c r="O3" s="229"/>
      <c r="P3" s="22"/>
      <c r="Q3" s="22"/>
      <c r="R3" s="231"/>
      <c r="S3" s="232"/>
      <c r="T3" s="233"/>
      <c r="U3" s="204" t="s">
        <v>76</v>
      </c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1200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 t="s">
        <v>64</v>
      </c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 t="s">
        <v>75</v>
      </c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1200</v>
      </c>
      <c r="L12" s="154" t="s">
        <v>55</v>
      </c>
      <c r="M12" s="155"/>
      <c r="N12" s="154" t="s">
        <v>63</v>
      </c>
      <c r="O12" s="156"/>
      <c r="P12" s="70"/>
      <c r="Q12" s="70"/>
      <c r="R12" s="70"/>
      <c r="S12" s="71"/>
      <c r="T12" s="72">
        <v>25</v>
      </c>
      <c r="U12" s="72">
        <v>4</v>
      </c>
      <c r="V12" s="54">
        <f>SUM(F13:F23)</f>
        <v>2</v>
      </c>
      <c r="W12" s="55">
        <f>U12/V12</f>
        <v>2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42104</v>
      </c>
      <c r="C13" s="30" t="s">
        <v>68</v>
      </c>
      <c r="D13" s="30"/>
      <c r="E13" s="30">
        <v>3</v>
      </c>
      <c r="F13" s="80">
        <v>2</v>
      </c>
      <c r="G13" s="32">
        <v>40</v>
      </c>
      <c r="H13" s="4" t="e">
        <f>IF(G13="","",(IF(#REF!=0,"",(#REF!*G13*#REF!))))</f>
        <v>#REF!</v>
      </c>
      <c r="I13" s="5">
        <f t="shared" ref="I13:I24" si="0">IF(G13="","",(SUM(E13+F13+Q13)))</f>
        <v>5</v>
      </c>
      <c r="J13" s="6">
        <f>SUM(G$12:G13)</f>
        <v>40</v>
      </c>
      <c r="K13" s="6">
        <f>E$4-J13</f>
        <v>1160</v>
      </c>
      <c r="L13" s="7">
        <f t="shared" ref="L13:L23" si="1">IF(G13="",0,$T$12*(I13-F13-Q13))</f>
        <v>75</v>
      </c>
      <c r="M13" s="4">
        <f>G13</f>
        <v>40</v>
      </c>
      <c r="N13" s="135">
        <f>IF(L13=0,"",(M13/L13))</f>
        <v>0.53333333333333333</v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42105</v>
      </c>
      <c r="C14" s="30" t="s">
        <v>69</v>
      </c>
      <c r="D14" s="30"/>
      <c r="E14" s="30">
        <v>4</v>
      </c>
      <c r="F14" s="81">
        <v>0</v>
      </c>
      <c r="G14" s="32">
        <v>125</v>
      </c>
      <c r="H14" s="4" t="e">
        <f>IF(G14="","",(IF(#REF!=0,"",(#REF!*G14*#REF!))))</f>
        <v>#REF!</v>
      </c>
      <c r="I14" s="5">
        <f t="shared" si="0"/>
        <v>4</v>
      </c>
      <c r="J14" s="6">
        <f>SUM(G$12:G14)</f>
        <v>165</v>
      </c>
      <c r="K14" s="6">
        <f>E$4-J14</f>
        <v>1035</v>
      </c>
      <c r="L14" s="7">
        <f t="shared" si="1"/>
        <v>100</v>
      </c>
      <c r="M14" s="4">
        <f t="shared" ref="M14:M23" si="4">G14</f>
        <v>125</v>
      </c>
      <c r="N14" s="135">
        <f t="shared" ref="N14:N23" si="5">IF(L14=0,"",(M14/L14))</f>
        <v>1.25</v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42105</v>
      </c>
      <c r="C15" s="30" t="s">
        <v>68</v>
      </c>
      <c r="D15" s="30"/>
      <c r="E15" s="30">
        <v>6</v>
      </c>
      <c r="F15" s="81">
        <v>0</v>
      </c>
      <c r="G15" s="32">
        <v>127</v>
      </c>
      <c r="H15" s="4" t="e">
        <f>IF(G15="","",(IF(#REF!=0,"",(#REF!*G15*#REF!))))</f>
        <v>#REF!</v>
      </c>
      <c r="I15" s="5">
        <f t="shared" si="0"/>
        <v>6</v>
      </c>
      <c r="J15" s="6">
        <f>SUM(G$12:G15)</f>
        <v>292</v>
      </c>
      <c r="K15" s="6">
        <f>E$4-J15</f>
        <v>908</v>
      </c>
      <c r="L15" s="7">
        <f t="shared" si="1"/>
        <v>150</v>
      </c>
      <c r="M15" s="4">
        <f t="shared" si="4"/>
        <v>127</v>
      </c>
      <c r="N15" s="135">
        <f t="shared" si="5"/>
        <v>0.84666666666666668</v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>
        <v>42107</v>
      </c>
      <c r="C16" s="35" t="s">
        <v>69</v>
      </c>
      <c r="D16" s="50"/>
      <c r="E16" s="50">
        <v>8</v>
      </c>
      <c r="F16" s="82">
        <v>0</v>
      </c>
      <c r="G16" s="10">
        <v>176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468</v>
      </c>
      <c r="K16" s="6">
        <f t="shared" ref="K16:K24" si="8">E$4-J16</f>
        <v>732</v>
      </c>
      <c r="L16" s="7">
        <f t="shared" si="1"/>
        <v>200</v>
      </c>
      <c r="M16" s="4">
        <f t="shared" si="4"/>
        <v>176</v>
      </c>
      <c r="N16" s="135">
        <f t="shared" si="5"/>
        <v>0.88</v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>
        <v>42107</v>
      </c>
      <c r="C17" s="35" t="s">
        <v>74</v>
      </c>
      <c r="D17" s="61"/>
      <c r="E17" s="61">
        <v>8</v>
      </c>
      <c r="F17" s="82">
        <v>0</v>
      </c>
      <c r="G17" s="10">
        <v>216</v>
      </c>
      <c r="H17" s="4"/>
      <c r="I17" s="5">
        <f t="shared" ref="I17" si="10">IF(G17="","",(SUM(E17+F17+Q17)))</f>
        <v>8</v>
      </c>
      <c r="J17" s="6">
        <f>SUM(G$12:G17)</f>
        <v>684</v>
      </c>
      <c r="K17" s="6">
        <f t="shared" ref="K17" si="11">E$4-J17</f>
        <v>516</v>
      </c>
      <c r="L17" s="7">
        <f t="shared" ref="L17" si="12">IF(G17="",0,$T$12*(I17-F17-Q17))</f>
        <v>200</v>
      </c>
      <c r="M17" s="4">
        <f t="shared" ref="M17" si="13">G17</f>
        <v>216</v>
      </c>
      <c r="N17" s="135">
        <f t="shared" ref="N17" si="14">IF(L17=0,"",(M17/L17))</f>
        <v>1.08</v>
      </c>
      <c r="O17" s="136"/>
      <c r="P17" s="33"/>
      <c r="Q17" s="61">
        <v>0</v>
      </c>
      <c r="R17" s="61">
        <v>0</v>
      </c>
      <c r="S17" s="61">
        <v>0</v>
      </c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>
        <v>42107</v>
      </c>
      <c r="C18" s="59" t="s">
        <v>68</v>
      </c>
      <c r="D18" s="61"/>
      <c r="E18" s="61">
        <v>6.5</v>
      </c>
      <c r="F18" s="82">
        <v>0</v>
      </c>
      <c r="G18" s="10">
        <v>140</v>
      </c>
      <c r="H18" s="4"/>
      <c r="I18" s="5">
        <f t="shared" ref="I18:I20" si="16">IF(G18="","",(SUM(E18+F18+Q18)))</f>
        <v>6.5</v>
      </c>
      <c r="J18" s="6">
        <f>SUM(G$12:G18)</f>
        <v>824</v>
      </c>
      <c r="K18" s="6">
        <f t="shared" ref="K18:K20" si="17">E$4-J18</f>
        <v>376</v>
      </c>
      <c r="L18" s="7">
        <f t="shared" ref="L18:L20" si="18">IF(G18="",0,$T$12*(I18-F18-Q18))</f>
        <v>162.5</v>
      </c>
      <c r="M18" s="4">
        <f t="shared" ref="M18:M20" si="19">G18</f>
        <v>140</v>
      </c>
      <c r="N18" s="135">
        <f t="shared" ref="N18:N20" si="20">IF(L18=0,"",(M18/L18))</f>
        <v>0.86153846153846159</v>
      </c>
      <c r="O18" s="136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42108</v>
      </c>
      <c r="C19" s="59" t="s">
        <v>69</v>
      </c>
      <c r="D19" s="61"/>
      <c r="E19" s="61">
        <v>7</v>
      </c>
      <c r="F19" s="82">
        <v>0</v>
      </c>
      <c r="G19" s="10">
        <v>167</v>
      </c>
      <c r="H19" s="4"/>
      <c r="I19" s="5">
        <f t="shared" si="16"/>
        <v>7</v>
      </c>
      <c r="J19" s="6">
        <f>SUM(G$12:G19)</f>
        <v>991</v>
      </c>
      <c r="K19" s="6">
        <f t="shared" si="17"/>
        <v>209</v>
      </c>
      <c r="L19" s="7">
        <f t="shared" si="18"/>
        <v>175</v>
      </c>
      <c r="M19" s="4">
        <f t="shared" si="19"/>
        <v>167</v>
      </c>
      <c r="N19" s="135">
        <f t="shared" si="20"/>
        <v>0.95428571428571429</v>
      </c>
      <c r="O19" s="136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>
        <v>42108</v>
      </c>
      <c r="C20" s="59" t="s">
        <v>74</v>
      </c>
      <c r="D20" s="61"/>
      <c r="E20" s="61">
        <v>7.5</v>
      </c>
      <c r="F20" s="82">
        <v>0</v>
      </c>
      <c r="G20" s="10">
        <v>183</v>
      </c>
      <c r="H20" s="4"/>
      <c r="I20" s="5">
        <f t="shared" si="16"/>
        <v>7.5</v>
      </c>
      <c r="J20" s="6">
        <f>SUM(G$12:G20)</f>
        <v>1174</v>
      </c>
      <c r="K20" s="6">
        <f t="shared" si="17"/>
        <v>26</v>
      </c>
      <c r="L20" s="7">
        <f t="shared" si="18"/>
        <v>187.5</v>
      </c>
      <c r="M20" s="4">
        <f t="shared" si="19"/>
        <v>183</v>
      </c>
      <c r="N20" s="135">
        <f t="shared" si="20"/>
        <v>0.97599999999999998</v>
      </c>
      <c r="O20" s="136"/>
      <c r="P20" s="33"/>
      <c r="Q20" s="61">
        <v>0</v>
      </c>
      <c r="R20" s="61">
        <v>0</v>
      </c>
      <c r="S20" s="61">
        <v>0</v>
      </c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>
        <v>42108</v>
      </c>
      <c r="C21" s="36" t="s">
        <v>68</v>
      </c>
      <c r="D21" s="50"/>
      <c r="E21" s="50">
        <v>4.5</v>
      </c>
      <c r="F21" s="82">
        <v>0</v>
      </c>
      <c r="G21" s="10">
        <v>88</v>
      </c>
      <c r="H21" s="4" t="e">
        <f>IF(G21="","",(IF(#REF!=0,"",(#REF!*G21*#REF!))))</f>
        <v>#REF!</v>
      </c>
      <c r="I21" s="5">
        <f t="shared" si="0"/>
        <v>4.5</v>
      </c>
      <c r="J21" s="6">
        <f>SUM(G$12:G21)</f>
        <v>1262</v>
      </c>
      <c r="K21" s="6">
        <f t="shared" si="8"/>
        <v>-62</v>
      </c>
      <c r="L21" s="7">
        <f t="shared" si="1"/>
        <v>112.5</v>
      </c>
      <c r="M21" s="4">
        <f t="shared" si="4"/>
        <v>88</v>
      </c>
      <c r="N21" s="135">
        <f t="shared" si="5"/>
        <v>0.78222222222222226</v>
      </c>
      <c r="O21" s="136"/>
      <c r="P21" s="33"/>
      <c r="Q21" s="8">
        <v>0</v>
      </c>
      <c r="R21" s="8">
        <v>0</v>
      </c>
      <c r="S21" s="8">
        <v>0</v>
      </c>
      <c r="T21" s="172" t="s">
        <v>77</v>
      </c>
      <c r="U21" s="173"/>
      <c r="V21" s="173"/>
      <c r="W21" s="174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1262</v>
      </c>
      <c r="K22" s="6">
        <f t="shared" si="8"/>
        <v>-62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 t="s">
        <v>78</v>
      </c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1262</v>
      </c>
      <c r="K23" s="6">
        <f t="shared" si="8"/>
        <v>-62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54.5</v>
      </c>
      <c r="F24" s="62">
        <f>SUM(F13:F23)</f>
        <v>2</v>
      </c>
      <c r="G24" s="62">
        <f>SUM(G13:G23)</f>
        <v>1262</v>
      </c>
      <c r="H24" s="84"/>
      <c r="I24" s="62">
        <f t="shared" si="0"/>
        <v>56.5</v>
      </c>
      <c r="J24" s="85">
        <f>J23</f>
        <v>1262</v>
      </c>
      <c r="K24" s="85">
        <f t="shared" si="8"/>
        <v>-62</v>
      </c>
      <c r="L24" s="86">
        <f>SUM(L13:L23)</f>
        <v>1362.5</v>
      </c>
      <c r="M24" s="84">
        <f>SUM(M13:M23)</f>
        <v>1262</v>
      </c>
      <c r="N24" s="142">
        <f>SUM(M24/L24)</f>
        <v>0.92623853211009177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" thickBot="1">
      <c r="B25" s="242" t="s">
        <v>65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1200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1200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1200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1200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1200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1200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1200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1200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1200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1200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1200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1200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1200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1200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1200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1200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1200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1200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1200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1200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1200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1200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1200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1200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1200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1200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1261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42104</v>
      </c>
      <c r="N56" s="114"/>
      <c r="O56" s="240" t="s">
        <v>70</v>
      </c>
      <c r="P56" s="115"/>
      <c r="Q56" s="115"/>
      <c r="R56" s="241" t="s">
        <v>71</v>
      </c>
      <c r="S56" s="115"/>
      <c r="T56" s="241" t="s">
        <v>72</v>
      </c>
      <c r="U56" s="115"/>
      <c r="V56" s="241" t="s">
        <v>73</v>
      </c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1262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2014-10-07T20:17:03Z</cp:lastPrinted>
  <dcterms:created xsi:type="dcterms:W3CDTF">2014-06-10T19:48:08Z</dcterms:created>
  <dcterms:modified xsi:type="dcterms:W3CDTF">2015-04-21T16:04:52Z</dcterms:modified>
</cp:coreProperties>
</file>