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Sheet1!$B$1:$W$80</definedName>
  </definedNames>
  <calcPr calcId="152511"/>
</workbook>
</file>

<file path=xl/calcChain.xml><?xml version="1.0" encoding="utf-8"?>
<calcChain xmlns="http://schemas.openxmlformats.org/spreadsheetml/2006/main">
  <c r="I60" i="1" l="1"/>
  <c r="I59" i="1" l="1"/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K59" i="1" s="1"/>
  <c r="J60" i="1"/>
  <c r="K60" i="1" s="1"/>
  <c r="J61" i="1"/>
  <c r="K61" i="1" s="1"/>
  <c r="I58" i="1"/>
  <c r="M13" i="1"/>
  <c r="L13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61" i="1"/>
  <c r="L61" i="1" s="1"/>
  <c r="N61" i="1" l="1"/>
  <c r="J13" i="1"/>
  <c r="K13" i="1" s="1"/>
  <c r="I13" i="1"/>
  <c r="N13" i="1" s="1"/>
  <c r="N20" i="1" l="1"/>
  <c r="N16" i="1"/>
  <c r="N19" i="1"/>
  <c r="N15" i="1"/>
  <c r="N22" i="1"/>
  <c r="N18" i="1"/>
  <c r="N21" i="1"/>
  <c r="N17" i="1"/>
  <c r="N14" i="1"/>
  <c r="AI79" i="1"/>
  <c r="AI78" i="1"/>
  <c r="AI77" i="1"/>
  <c r="AI76" i="1"/>
  <c r="AP72" i="1"/>
  <c r="AN72" i="1"/>
  <c r="AD72" i="1"/>
  <c r="AC78" i="1" s="1"/>
  <c r="AC72" i="1"/>
  <c r="AB72" i="1"/>
  <c r="AJ71" i="1"/>
  <c r="AI71" i="1"/>
  <c r="AK71" i="1" s="1"/>
  <c r="AG71" i="1"/>
  <c r="AH71" i="1" s="1"/>
  <c r="AF71" i="1"/>
  <c r="AJ70" i="1"/>
  <c r="AI70" i="1"/>
  <c r="AK70" i="1" s="1"/>
  <c r="AG70" i="1"/>
  <c r="AH70" i="1" s="1"/>
  <c r="AF70" i="1"/>
  <c r="AS69" i="1"/>
  <c r="AT69" i="1" s="1"/>
  <c r="AH69" i="1"/>
  <c r="AE69" i="1"/>
  <c r="AP67" i="1"/>
  <c r="AN67" i="1"/>
  <c r="AD67" i="1"/>
  <c r="AC67" i="1"/>
  <c r="AB67" i="1"/>
  <c r="AG67" i="1"/>
  <c r="AH67" i="1" s="1"/>
  <c r="AJ66" i="1"/>
  <c r="AI66" i="1"/>
  <c r="AK66" i="1" s="1"/>
  <c r="AG66" i="1"/>
  <c r="AH66" i="1" s="1"/>
  <c r="AF66" i="1"/>
  <c r="AJ65" i="1"/>
  <c r="AI65" i="1"/>
  <c r="AK65" i="1" s="1"/>
  <c r="AG65" i="1"/>
  <c r="AH65" i="1" s="1"/>
  <c r="AF65" i="1"/>
  <c r="AS64" i="1"/>
  <c r="AT64" i="1" s="1"/>
  <c r="AH64" i="1"/>
  <c r="AE64" i="1"/>
  <c r="AP62" i="1"/>
  <c r="AN62" i="1"/>
  <c r="AD62" i="1"/>
  <c r="AC80" i="1" s="1"/>
  <c r="AC62" i="1"/>
  <c r="AB62" i="1"/>
  <c r="AJ61" i="1"/>
  <c r="AI61" i="1"/>
  <c r="AK61" i="1" s="1"/>
  <c r="AG61" i="1"/>
  <c r="AG62" i="1" s="1"/>
  <c r="AH62" i="1" s="1"/>
  <c r="AF61" i="1"/>
  <c r="AE61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61" i="1" l="1"/>
  <c r="AC77" i="1"/>
  <c r="AI72" i="1"/>
  <c r="AG72" i="1"/>
  <c r="AH72" i="1" s="1"/>
  <c r="AF67" i="1"/>
  <c r="AC79" i="1"/>
  <c r="AI62" i="1"/>
  <c r="AI67" i="1"/>
  <c r="AJ62" i="1"/>
  <c r="AJ67" i="1"/>
  <c r="AJ72" i="1"/>
  <c r="AK14" i="1"/>
  <c r="AF72" i="1"/>
  <c r="AF62" i="1"/>
  <c r="AE72" i="1"/>
  <c r="AK72" i="1" l="1"/>
  <c r="AK62" i="1"/>
  <c r="AK67" i="1"/>
  <c r="Q72" i="1"/>
  <c r="F72" i="1"/>
  <c r="E72" i="1"/>
  <c r="Q67" i="1"/>
  <c r="E67" i="1"/>
  <c r="F67" i="1"/>
  <c r="Q62" i="1"/>
  <c r="F62" i="1"/>
  <c r="E62" i="1"/>
  <c r="L79" i="1" l="1"/>
  <c r="L78" i="1"/>
  <c r="L77" i="1"/>
  <c r="L76" i="1"/>
  <c r="G72" i="1" l="1"/>
  <c r="F78" i="1" s="1"/>
  <c r="G67" i="1"/>
  <c r="G62" i="1"/>
  <c r="F80" i="1" s="1"/>
  <c r="I72" i="1" l="1"/>
  <c r="I67" i="1"/>
  <c r="F79" i="1"/>
  <c r="I70" i="1"/>
  <c r="L70" i="1" s="1"/>
  <c r="N70" i="1" s="1"/>
  <c r="J70" i="1"/>
  <c r="K70" i="1" s="1"/>
  <c r="M70" i="1"/>
  <c r="I71" i="1"/>
  <c r="L71" i="1" s="1"/>
  <c r="N71" i="1" s="1"/>
  <c r="J71" i="1"/>
  <c r="K71" i="1" s="1"/>
  <c r="M71" i="1"/>
  <c r="I65" i="1"/>
  <c r="L65" i="1" s="1"/>
  <c r="N65" i="1" s="1"/>
  <c r="J65" i="1"/>
  <c r="K65" i="1" s="1"/>
  <c r="M65" i="1"/>
  <c r="I66" i="1"/>
  <c r="L66" i="1" s="1"/>
  <c r="N66" i="1" s="1"/>
  <c r="J66" i="1"/>
  <c r="K66" i="1" s="1"/>
  <c r="M66" i="1"/>
  <c r="V69" i="1" l="1"/>
  <c r="W69" i="1" s="1"/>
  <c r="V64" i="1"/>
  <c r="W64" i="1" s="1"/>
  <c r="V12" i="1"/>
  <c r="W12" i="1" s="1"/>
  <c r="K69" i="1" l="1"/>
  <c r="K64" i="1"/>
  <c r="K12" i="1"/>
  <c r="S72" i="1" l="1"/>
  <c r="S67" i="1"/>
  <c r="S62" i="1"/>
  <c r="I62" i="1"/>
  <c r="J72" i="1" l="1"/>
  <c r="K72" i="1" s="1"/>
  <c r="J67" i="1"/>
  <c r="K67" i="1" s="1"/>
  <c r="F77" i="1"/>
  <c r="M62" i="1"/>
  <c r="M67" i="1"/>
  <c r="J62" i="1" l="1"/>
  <c r="K62" i="1" s="1"/>
  <c r="H72" i="1"/>
  <c r="M72" i="1"/>
  <c r="H69" i="1"/>
  <c r="H64" i="1"/>
  <c r="H61" i="1"/>
  <c r="H22" i="1"/>
  <c r="H21" i="1"/>
  <c r="H16" i="1"/>
  <c r="L67" i="1" l="1"/>
  <c r="N67" i="1" s="1"/>
  <c r="L62" i="1" l="1"/>
  <c r="N62" i="1" s="1"/>
  <c r="L72" i="1"/>
  <c r="N72" i="1" s="1"/>
</calcChain>
</file>

<file path=xl/sharedStrings.xml><?xml version="1.0" encoding="utf-8"?>
<sst xmlns="http://schemas.openxmlformats.org/spreadsheetml/2006/main" count="189" uniqueCount="80">
  <si>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</si>
  <si>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</si>
  <si>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</si>
  <si>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</si>
  <si>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</si>
  <si>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</si>
  <si>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</si>
  <si>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</si>
  <si>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</si>
  <si>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</si>
  <si>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</si>
  <si>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</si>
  <si>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</si>
  <si>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</si>
  <si>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</si>
  <si>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</si>
  <si>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</si>
  <si>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</si>
  <si>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</si>
  <si>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</si>
  <si>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</si>
  <si>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</si>
  <si>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</si>
  <si>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</si>
  <si>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</si>
  <si>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</si>
  <si>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</si>
  <si>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</si>
  <si>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</si>
  <si>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</si>
  <si>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</si>
  <si>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</si>
  <si>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</si>
  <si>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</si>
  <si>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</si>
  <si>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</si>
  <si>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</si>
  <si>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</si>
  <si>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</si>
  <si>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</si>
  <si>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</si>
  <si>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</si>
  <si>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</si>
  <si>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</si>
  <si>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</si>
  <si>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</si>
  <si>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</si>
  <si>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</si>
  <si>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</si>
  <si>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</si>
  <si>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</si>
  <si>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</si>
  <si>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</si>
  <si>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</si>
  <si>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</si>
  <si>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</si>
  <si>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</si>
  <si>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</si>
  <si>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</si>
  <si>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</si>
  <si>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</si>
  <si>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</si>
  <si>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</si>
  <si>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FROM OKUMA</t>
  </si>
  <si>
    <t>2ND OP</t>
  </si>
  <si>
    <t>BA</t>
  </si>
  <si>
    <t>BJ</t>
  </si>
  <si>
    <t>JO</t>
  </si>
  <si>
    <t>Speed up mach.</t>
  </si>
  <si>
    <t>Jo/Gk</t>
  </si>
  <si>
    <t>Ba/Dr</t>
  </si>
  <si>
    <t>BA/DR</t>
  </si>
  <si>
    <t>CY30001</t>
  </si>
  <si>
    <t>BH</t>
  </si>
  <si>
    <t>BJ/TG</t>
  </si>
  <si>
    <t>Packing</t>
  </si>
  <si>
    <t>JOB OUT</t>
  </si>
  <si>
    <t>NO PARTS AT MACH-MR</t>
  </si>
  <si>
    <t>22, I5</t>
  </si>
  <si>
    <t>376474/376393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</si>
</sst>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81"/>
  <sheetViews>
    <sheetView tabSelected="1" topLeftCell="B1" zoomScaleNormal="100" workbookViewId="0">
      <selection activeCell="M5" sqref="M5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5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95" t="s">
        <v>54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"/>
      <c r="W1" s="20"/>
      <c r="Y1" s="18"/>
      <c r="Z1" s="195" t="s">
        <v>54</v>
      </c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92"/>
      <c r="AT1" s="20"/>
    </row>
    <row r="2" spans="2:46" ht="19.5" customHeight="1" x14ac:dyDescent="0.3">
      <c r="B2" s="211" t="s">
        <v>24</v>
      </c>
      <c r="C2" s="212"/>
      <c r="D2" s="21"/>
      <c r="E2" s="213" t="s">
        <v>72</v>
      </c>
      <c r="F2" s="214"/>
      <c r="G2" s="215"/>
      <c r="H2" s="22"/>
      <c r="I2" s="2"/>
      <c r="J2" s="209" t="s">
        <v>0</v>
      </c>
      <c r="K2" s="210"/>
      <c r="L2" s="23"/>
      <c r="M2" s="22"/>
      <c r="N2" s="22"/>
      <c r="O2" s="22"/>
      <c r="P2" s="22"/>
      <c r="Q2" s="22"/>
      <c r="R2" s="261" t="s">
        <v>45</v>
      </c>
      <c r="S2" s="262"/>
      <c r="T2" s="263"/>
      <c r="U2" s="209"/>
      <c r="V2" s="212"/>
      <c r="W2" s="246"/>
      <c r="Y2" s="211" t="s">
        <v>24</v>
      </c>
      <c r="Z2" s="212"/>
      <c r="AA2" s="91"/>
      <c r="AB2" s="213"/>
      <c r="AC2" s="214"/>
      <c r="AD2" s="215"/>
      <c r="AE2" s="22"/>
      <c r="AF2" s="2"/>
      <c r="AG2" s="209" t="s">
        <v>0</v>
      </c>
      <c r="AH2" s="210"/>
      <c r="AI2" s="23"/>
      <c r="AJ2" s="22"/>
      <c r="AK2" s="22"/>
      <c r="AL2" s="22"/>
      <c r="AM2" s="22"/>
      <c r="AN2" s="22"/>
      <c r="AO2" s="261" t="s">
        <v>45</v>
      </c>
      <c r="AP2" s="262"/>
      <c r="AQ2" s="263"/>
      <c r="AR2" s="209"/>
      <c r="AS2" s="212"/>
      <c r="AT2" s="246"/>
    </row>
    <row r="3" spans="2:46" ht="19.5" customHeight="1" x14ac:dyDescent="0.3">
      <c r="B3" s="211" t="s">
        <v>22</v>
      </c>
      <c r="C3" s="212"/>
      <c r="D3" s="24"/>
      <c r="E3" s="213" t="s">
        <v>79</v>
      </c>
      <c r="F3" s="214"/>
      <c r="G3" s="215"/>
      <c r="H3" s="22"/>
      <c r="I3" s="25"/>
      <c r="J3" s="209" t="s">
        <v>25</v>
      </c>
      <c r="K3" s="210"/>
      <c r="L3" s="209" t="s">
        <v>63</v>
      </c>
      <c r="M3" s="212"/>
      <c r="N3" s="212"/>
      <c r="O3" s="210"/>
      <c r="P3" s="22"/>
      <c r="Q3" s="22"/>
      <c r="R3" s="280"/>
      <c r="S3" s="281"/>
      <c r="T3" s="282"/>
      <c r="U3" s="209"/>
      <c r="V3" s="212"/>
      <c r="W3" s="246"/>
      <c r="Y3" s="211" t="s">
        <v>22</v>
      </c>
      <c r="Z3" s="212"/>
      <c r="AA3" s="90"/>
      <c r="AB3" s="213"/>
      <c r="AC3" s="214"/>
      <c r="AD3" s="215"/>
      <c r="AE3" s="22"/>
      <c r="AF3" s="25"/>
      <c r="AG3" s="209" t="s">
        <v>25</v>
      </c>
      <c r="AH3" s="210"/>
      <c r="AI3" s="209"/>
      <c r="AJ3" s="212"/>
      <c r="AK3" s="212"/>
      <c r="AL3" s="210"/>
      <c r="AM3" s="22"/>
      <c r="AN3" s="22"/>
      <c r="AO3" s="280"/>
      <c r="AP3" s="281"/>
      <c r="AQ3" s="282"/>
      <c r="AR3" s="209"/>
      <c r="AS3" s="212"/>
      <c r="AT3" s="246"/>
    </row>
    <row r="4" spans="2:46" ht="19.5" customHeight="1" x14ac:dyDescent="0.3">
      <c r="B4" s="297" t="s">
        <v>23</v>
      </c>
      <c r="C4" s="263"/>
      <c r="D4" s="24"/>
      <c r="E4" s="261">
        <v>2200</v>
      </c>
      <c r="F4" s="262"/>
      <c r="G4" s="263"/>
      <c r="H4" s="22"/>
      <c r="I4" s="26"/>
      <c r="J4" s="264"/>
      <c r="K4" s="264"/>
      <c r="L4" s="264"/>
      <c r="M4" s="264"/>
      <c r="N4" s="264"/>
      <c r="O4" s="264"/>
      <c r="P4" s="27"/>
      <c r="Q4" s="27"/>
      <c r="R4" s="283"/>
      <c r="S4" s="274"/>
      <c r="T4" s="284"/>
      <c r="U4" s="264"/>
      <c r="V4" s="264"/>
      <c r="W4" s="279"/>
      <c r="Y4" s="297" t="s">
        <v>23</v>
      </c>
      <c r="Z4" s="263"/>
      <c r="AA4" s="90"/>
      <c r="AB4" s="261"/>
      <c r="AC4" s="262"/>
      <c r="AD4" s="263"/>
      <c r="AE4" s="22"/>
      <c r="AF4" s="26"/>
      <c r="AG4" s="264"/>
      <c r="AH4" s="264"/>
      <c r="AI4" s="264"/>
      <c r="AJ4" s="264"/>
      <c r="AK4" s="264"/>
      <c r="AL4" s="264"/>
      <c r="AM4" s="27"/>
      <c r="AN4" s="27"/>
      <c r="AO4" s="283"/>
      <c r="AP4" s="274"/>
      <c r="AQ4" s="284"/>
      <c r="AR4" s="264"/>
      <c r="AS4" s="264"/>
      <c r="AT4" s="279"/>
    </row>
    <row r="5" spans="2:46" ht="6.75" customHeight="1" x14ac:dyDescent="0.3">
      <c r="B5" s="273"/>
      <c r="C5" s="274"/>
      <c r="D5" s="274"/>
      <c r="E5" s="274"/>
      <c r="F5" s="274"/>
      <c r="G5" s="274"/>
      <c r="H5" s="22"/>
      <c r="I5" s="26"/>
      <c r="J5" s="27"/>
      <c r="K5" s="27"/>
      <c r="L5" s="27"/>
      <c r="M5" s="27"/>
      <c r="N5" s="27"/>
      <c r="O5" s="27"/>
      <c r="P5" s="27"/>
      <c r="Q5" s="27"/>
      <c r="R5" s="74"/>
      <c r="S5" s="74"/>
      <c r="T5" s="74"/>
      <c r="U5" s="73"/>
      <c r="V5" s="73"/>
      <c r="W5" s="73"/>
      <c r="Y5" s="273"/>
      <c r="Z5" s="274"/>
      <c r="AA5" s="274"/>
      <c r="AB5" s="274"/>
      <c r="AC5" s="274"/>
      <c r="AD5" s="27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0"/>
      <c r="AP5" s="90"/>
      <c r="AQ5" s="90"/>
      <c r="AR5" s="89"/>
      <c r="AS5" s="89"/>
      <c r="AT5" s="89"/>
    </row>
    <row r="6" spans="2:46" ht="13.5" customHeight="1" x14ac:dyDescent="0.3">
      <c r="B6" s="241" t="s">
        <v>56</v>
      </c>
      <c r="C6" s="242"/>
      <c r="D6" s="242"/>
      <c r="E6" s="243"/>
      <c r="F6" s="244"/>
      <c r="G6" s="245"/>
      <c r="H6" s="22"/>
      <c r="I6" s="26"/>
      <c r="J6" s="27"/>
      <c r="K6" s="27"/>
      <c r="L6" s="27"/>
      <c r="M6" s="72"/>
      <c r="N6" s="83"/>
      <c r="O6" s="83"/>
      <c r="P6" s="83"/>
      <c r="Q6" s="84"/>
      <c r="R6" s="265" t="s">
        <v>60</v>
      </c>
      <c r="S6" s="266"/>
      <c r="T6" s="266"/>
      <c r="U6" s="266"/>
      <c r="V6" s="266"/>
      <c r="W6" s="267"/>
      <c r="Y6" s="241" t="s">
        <v>56</v>
      </c>
      <c r="Z6" s="242"/>
      <c r="AA6" s="242"/>
      <c r="AB6" s="243"/>
      <c r="AC6" s="244"/>
      <c r="AD6" s="245"/>
      <c r="AE6" s="22"/>
      <c r="AF6" s="26"/>
      <c r="AG6" s="27"/>
      <c r="AH6" s="27"/>
      <c r="AI6" s="27"/>
      <c r="AJ6" s="72"/>
      <c r="AK6" s="83"/>
      <c r="AL6" s="83"/>
      <c r="AM6" s="83"/>
      <c r="AN6" s="84"/>
      <c r="AO6" s="265" t="s">
        <v>60</v>
      </c>
      <c r="AP6" s="266"/>
      <c r="AQ6" s="266"/>
      <c r="AR6" s="266"/>
      <c r="AS6" s="266"/>
      <c r="AT6" s="267"/>
    </row>
    <row r="7" spans="2:46" ht="16.5" customHeight="1" x14ac:dyDescent="0.3">
      <c r="B7" s="294" t="s">
        <v>46</v>
      </c>
      <c r="C7" s="295"/>
      <c r="D7" s="295"/>
      <c r="E7" s="295"/>
      <c r="F7" s="295"/>
      <c r="G7" s="295"/>
      <c r="H7" s="295"/>
      <c r="I7" s="295"/>
      <c r="J7" s="295"/>
      <c r="K7" s="295"/>
      <c r="L7" s="296"/>
      <c r="M7" s="71"/>
      <c r="N7" s="268"/>
      <c r="O7" s="269"/>
      <c r="P7" s="269"/>
      <c r="Q7" s="269"/>
      <c r="R7" s="285" t="s">
        <v>57</v>
      </c>
      <c r="S7" s="285"/>
      <c r="T7" s="285"/>
      <c r="U7" s="209"/>
      <c r="V7" s="212"/>
      <c r="W7" s="246"/>
      <c r="Y7" s="294" t="s">
        <v>46</v>
      </c>
      <c r="Z7" s="295"/>
      <c r="AA7" s="295"/>
      <c r="AB7" s="295"/>
      <c r="AC7" s="295"/>
      <c r="AD7" s="295"/>
      <c r="AE7" s="295"/>
      <c r="AF7" s="295"/>
      <c r="AG7" s="295"/>
      <c r="AH7" s="295"/>
      <c r="AI7" s="296"/>
      <c r="AJ7" s="71"/>
      <c r="AK7" s="268"/>
      <c r="AL7" s="269"/>
      <c r="AM7" s="269"/>
      <c r="AN7" s="269"/>
      <c r="AO7" s="285" t="s">
        <v>57</v>
      </c>
      <c r="AP7" s="285"/>
      <c r="AQ7" s="285"/>
      <c r="AR7" s="209"/>
      <c r="AS7" s="212"/>
      <c r="AT7" s="246"/>
    </row>
    <row r="8" spans="2:46" ht="16.5" customHeight="1" x14ac:dyDescent="0.3">
      <c r="B8" s="297" t="s">
        <v>64</v>
      </c>
      <c r="C8" s="262"/>
      <c r="D8" s="262"/>
      <c r="E8" s="262"/>
      <c r="F8" s="262"/>
      <c r="G8" s="262"/>
      <c r="H8" s="262"/>
      <c r="I8" s="262"/>
      <c r="J8" s="262"/>
      <c r="K8" s="262"/>
      <c r="L8" s="263"/>
      <c r="M8" s="71"/>
      <c r="N8" s="268"/>
      <c r="O8" s="269"/>
      <c r="P8" s="269"/>
      <c r="Q8" s="269"/>
      <c r="R8" s="285" t="s">
        <v>58</v>
      </c>
      <c r="S8" s="285"/>
      <c r="T8" s="285"/>
      <c r="U8" s="209"/>
      <c r="V8" s="212"/>
      <c r="W8" s="246"/>
      <c r="Y8" s="297"/>
      <c r="Z8" s="262"/>
      <c r="AA8" s="262"/>
      <c r="AB8" s="262"/>
      <c r="AC8" s="262"/>
      <c r="AD8" s="262"/>
      <c r="AE8" s="262"/>
      <c r="AF8" s="262"/>
      <c r="AG8" s="262"/>
      <c r="AH8" s="262"/>
      <c r="AI8" s="263"/>
      <c r="AJ8" s="71"/>
      <c r="AK8" s="268"/>
      <c r="AL8" s="269"/>
      <c r="AM8" s="269"/>
      <c r="AN8" s="269"/>
      <c r="AO8" s="285" t="s">
        <v>58</v>
      </c>
      <c r="AP8" s="285"/>
      <c r="AQ8" s="285"/>
      <c r="AR8" s="209"/>
      <c r="AS8" s="212"/>
      <c r="AT8" s="246"/>
    </row>
    <row r="9" spans="2:46" ht="16.5" customHeight="1" thickBot="1" x14ac:dyDescent="0.35">
      <c r="B9" s="298"/>
      <c r="C9" s="299"/>
      <c r="D9" s="299"/>
      <c r="E9" s="299"/>
      <c r="F9" s="299"/>
      <c r="G9" s="299"/>
      <c r="H9" s="299"/>
      <c r="I9" s="299"/>
      <c r="J9" s="299"/>
      <c r="K9" s="299"/>
      <c r="L9" s="300"/>
      <c r="M9" s="63"/>
      <c r="N9" s="292"/>
      <c r="O9" s="293"/>
      <c r="P9" s="293"/>
      <c r="Q9" s="293"/>
      <c r="R9" s="306" t="s">
        <v>59</v>
      </c>
      <c r="S9" s="306"/>
      <c r="T9" s="306"/>
      <c r="U9" s="289"/>
      <c r="V9" s="290"/>
      <c r="W9" s="291"/>
      <c r="Y9" s="298"/>
      <c r="Z9" s="299"/>
      <c r="AA9" s="299"/>
      <c r="AB9" s="299"/>
      <c r="AC9" s="299"/>
      <c r="AD9" s="299"/>
      <c r="AE9" s="299"/>
      <c r="AF9" s="299"/>
      <c r="AG9" s="299"/>
      <c r="AH9" s="299"/>
      <c r="AI9" s="300"/>
      <c r="AJ9" s="63"/>
      <c r="AK9" s="292"/>
      <c r="AL9" s="293"/>
      <c r="AM9" s="293"/>
      <c r="AN9" s="293"/>
      <c r="AO9" s="306" t="s">
        <v>59</v>
      </c>
      <c r="AP9" s="306"/>
      <c r="AQ9" s="306"/>
      <c r="AR9" s="289"/>
      <c r="AS9" s="290"/>
      <c r="AT9" s="291"/>
    </row>
    <row r="10" spans="2:46" ht="20.25" customHeight="1" x14ac:dyDescent="0.3">
      <c r="B10" s="216" t="s">
        <v>2</v>
      </c>
      <c r="C10" s="218" t="s">
        <v>3</v>
      </c>
      <c r="D10" s="233" t="s">
        <v>4</v>
      </c>
      <c r="E10" s="233" t="s">
        <v>5</v>
      </c>
      <c r="F10" s="218" t="s">
        <v>6</v>
      </c>
      <c r="G10" s="233" t="s">
        <v>16</v>
      </c>
      <c r="H10" s="220" t="s">
        <v>7</v>
      </c>
      <c r="I10" s="220" t="s">
        <v>8</v>
      </c>
      <c r="J10" s="220" t="s">
        <v>30</v>
      </c>
      <c r="K10" s="220" t="s">
        <v>9</v>
      </c>
      <c r="L10" s="220" t="s">
        <v>10</v>
      </c>
      <c r="M10" s="220" t="s">
        <v>11</v>
      </c>
      <c r="N10" s="316" t="s">
        <v>17</v>
      </c>
      <c r="O10" s="317"/>
      <c r="P10" s="233"/>
      <c r="Q10" s="233" t="s">
        <v>18</v>
      </c>
      <c r="R10" s="233" t="s">
        <v>26</v>
      </c>
      <c r="S10" s="233" t="s">
        <v>27</v>
      </c>
      <c r="T10" s="233" t="s">
        <v>21</v>
      </c>
      <c r="U10" s="286" t="s">
        <v>19</v>
      </c>
      <c r="V10" s="218" t="s">
        <v>28</v>
      </c>
      <c r="W10" s="270" t="s">
        <v>29</v>
      </c>
      <c r="Y10" s="216" t="s">
        <v>2</v>
      </c>
      <c r="Z10" s="218" t="s">
        <v>3</v>
      </c>
      <c r="AA10" s="233" t="s">
        <v>4</v>
      </c>
      <c r="AB10" s="233" t="s">
        <v>5</v>
      </c>
      <c r="AC10" s="218" t="s">
        <v>6</v>
      </c>
      <c r="AD10" s="233" t="s">
        <v>16</v>
      </c>
      <c r="AE10" s="220" t="s">
        <v>7</v>
      </c>
      <c r="AF10" s="220" t="s">
        <v>8</v>
      </c>
      <c r="AG10" s="220" t="s">
        <v>30</v>
      </c>
      <c r="AH10" s="220" t="s">
        <v>9</v>
      </c>
      <c r="AI10" s="220" t="s">
        <v>10</v>
      </c>
      <c r="AJ10" s="220" t="s">
        <v>11</v>
      </c>
      <c r="AK10" s="316" t="s">
        <v>17</v>
      </c>
      <c r="AL10" s="317"/>
      <c r="AM10" s="233"/>
      <c r="AN10" s="233" t="s">
        <v>18</v>
      </c>
      <c r="AO10" s="233" t="s">
        <v>26</v>
      </c>
      <c r="AP10" s="233" t="s">
        <v>27</v>
      </c>
      <c r="AQ10" s="233" t="s">
        <v>21</v>
      </c>
      <c r="AR10" s="286" t="s">
        <v>19</v>
      </c>
      <c r="AS10" s="218" t="s">
        <v>28</v>
      </c>
      <c r="AT10" s="270" t="s">
        <v>29</v>
      </c>
    </row>
    <row r="11" spans="2:46" ht="30.75" customHeight="1" thickBot="1" x14ac:dyDescent="0.35">
      <c r="B11" s="217"/>
      <c r="C11" s="219"/>
      <c r="D11" s="272"/>
      <c r="E11" s="272"/>
      <c r="F11" s="219"/>
      <c r="G11" s="272"/>
      <c r="H11" s="221"/>
      <c r="I11" s="221"/>
      <c r="J11" s="221"/>
      <c r="K11" s="221"/>
      <c r="L11" s="221"/>
      <c r="M11" s="221"/>
      <c r="N11" s="318"/>
      <c r="O11" s="319"/>
      <c r="P11" s="234"/>
      <c r="Q11" s="234"/>
      <c r="R11" s="234"/>
      <c r="S11" s="234"/>
      <c r="T11" s="234"/>
      <c r="U11" s="287"/>
      <c r="V11" s="288"/>
      <c r="W11" s="271"/>
      <c r="Y11" s="217"/>
      <c r="Z11" s="219"/>
      <c r="AA11" s="272"/>
      <c r="AB11" s="272"/>
      <c r="AC11" s="219"/>
      <c r="AD11" s="272"/>
      <c r="AE11" s="221"/>
      <c r="AF11" s="221"/>
      <c r="AG11" s="221"/>
      <c r="AH11" s="221"/>
      <c r="AI11" s="221"/>
      <c r="AJ11" s="221"/>
      <c r="AK11" s="318"/>
      <c r="AL11" s="319"/>
      <c r="AM11" s="234"/>
      <c r="AN11" s="234"/>
      <c r="AO11" s="234"/>
      <c r="AP11" s="234"/>
      <c r="AQ11" s="234"/>
      <c r="AR11" s="287"/>
      <c r="AS11" s="288"/>
      <c r="AT11" s="271"/>
    </row>
    <row r="12" spans="2:46" ht="15" customHeight="1" x14ac:dyDescent="0.3">
      <c r="B12" s="228" t="s">
        <v>40</v>
      </c>
      <c r="C12" s="229"/>
      <c r="D12" s="229"/>
      <c r="E12" s="229"/>
      <c r="F12" s="230"/>
      <c r="G12" s="43"/>
      <c r="H12" s="3"/>
      <c r="I12" s="3" t="s">
        <v>1</v>
      </c>
      <c r="J12" s="28">
        <v>0</v>
      </c>
      <c r="K12" s="28">
        <f>E$4</f>
        <v>2200</v>
      </c>
      <c r="L12" s="238" t="s">
        <v>55</v>
      </c>
      <c r="M12" s="239"/>
      <c r="N12" s="238"/>
      <c r="O12" s="240"/>
      <c r="P12" s="65"/>
      <c r="Q12" s="65"/>
      <c r="R12" s="65"/>
      <c r="S12" s="66"/>
      <c r="T12" s="67"/>
      <c r="U12" s="67"/>
      <c r="V12" s="52">
        <f>SUM(F13:F61)</f>
        <v>0</v>
      </c>
      <c r="W12" s="53" t="e">
        <f>U12/V12</f>
        <v>#DIV/0!</v>
      </c>
      <c r="Y12" s="228" t="s">
        <v>41</v>
      </c>
      <c r="Z12" s="229"/>
      <c r="AA12" s="229"/>
      <c r="AB12" s="229"/>
      <c r="AC12" s="230"/>
      <c r="AD12" s="43"/>
      <c r="AE12" s="3"/>
      <c r="AF12" s="3" t="s">
        <v>1</v>
      </c>
      <c r="AG12" s="28">
        <v>0</v>
      </c>
      <c r="AH12" s="28">
        <f>AB$4</f>
        <v>0</v>
      </c>
      <c r="AI12" s="238" t="s">
        <v>55</v>
      </c>
      <c r="AJ12" s="239"/>
      <c r="AK12" s="238"/>
      <c r="AL12" s="240"/>
      <c r="AM12" s="65"/>
      <c r="AN12" s="65"/>
      <c r="AO12" s="65"/>
      <c r="AP12" s="66"/>
      <c r="AQ12" s="67"/>
      <c r="AR12" s="67"/>
      <c r="AS12" s="52">
        <f>SUM(AC13:AC61)</f>
        <v>0</v>
      </c>
      <c r="AT12" s="53" t="e">
        <f>AR12/AS12</f>
        <v>#DIV/0!</v>
      </c>
    </row>
    <row r="13" spans="2:46" ht="15" customHeight="1" x14ac:dyDescent="0.3">
      <c r="B13" s="29">
        <v>42177</v>
      </c>
      <c r="C13" s="30" t="s">
        <v>65</v>
      </c>
      <c r="D13" s="30"/>
      <c r="E13" s="30">
        <v>0</v>
      </c>
      <c r="F13" s="76">
        <v>0</v>
      </c>
      <c r="G13" s="31">
        <v>5</v>
      </c>
      <c r="H13" s="4"/>
      <c r="I13" s="5">
        <f t="shared" ref="I13:I61" si="0">IF(G13="","",(SUM(E13+F13+Q13)))</f>
        <v>0</v>
      </c>
      <c r="J13" s="6">
        <f>SUM(G$12:G13)</f>
        <v>5</v>
      </c>
      <c r="K13" s="6">
        <f>E$4-J13</f>
        <v>2195</v>
      </c>
      <c r="L13" s="7">
        <f>IF(G13="",0,$T$12*(I13-F13-Q13))</f>
        <v>0</v>
      </c>
      <c r="M13" s="4">
        <f>G13</f>
        <v>5</v>
      </c>
      <c r="N13" s="185" t="str">
        <f>IF(L13=0,"",(M13/L13))</f>
        <v/>
      </c>
      <c r="O13" s="186"/>
      <c r="P13" s="32"/>
      <c r="Q13" s="30">
        <v>0</v>
      </c>
      <c r="R13" s="30">
        <v>0</v>
      </c>
      <c r="S13" s="30">
        <v>0</v>
      </c>
      <c r="T13" s="311"/>
      <c r="U13" s="312"/>
      <c r="V13" s="312"/>
      <c r="W13" s="313"/>
      <c r="Y13" s="29"/>
      <c r="Z13" s="30"/>
      <c r="AA13" s="30"/>
      <c r="AB13" s="30"/>
      <c r="AC13" s="75"/>
      <c r="AD13" s="31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61" si="2">IF(AD13="",0,$T$12*(AF13-AC13-AN13))</f>
        <v>0</v>
      </c>
      <c r="AJ13" s="4">
        <f>AD13</f>
        <v>0</v>
      </c>
      <c r="AK13" s="185" t="str">
        <f>IF(AI13=0,"",(AJ13/AI13))</f>
        <v/>
      </c>
      <c r="AL13" s="186"/>
      <c r="AM13" s="32"/>
      <c r="AN13" s="30"/>
      <c r="AO13" s="30"/>
      <c r="AP13" s="30"/>
      <c r="AQ13" s="311"/>
      <c r="AR13" s="312"/>
      <c r="AS13" s="312"/>
      <c r="AT13" s="313"/>
    </row>
    <row r="14" spans="2:46" ht="15" customHeight="1" x14ac:dyDescent="0.3">
      <c r="B14" s="29">
        <v>42178</v>
      </c>
      <c r="C14" s="30" t="s">
        <v>66</v>
      </c>
      <c r="D14" s="30"/>
      <c r="E14" s="30">
        <v>7</v>
      </c>
      <c r="F14" s="76">
        <v>0</v>
      </c>
      <c r="G14" s="31">
        <v>49</v>
      </c>
      <c r="H14" s="4"/>
      <c r="I14" s="5">
        <f t="shared" si="0"/>
        <v>7</v>
      </c>
      <c r="J14" s="6">
        <f>SUM(G$12:G14)</f>
        <v>54</v>
      </c>
      <c r="K14" s="6">
        <f t="shared" ref="K14:K61" si="3">E$4-J14</f>
        <v>2146</v>
      </c>
      <c r="L14" s="7">
        <f t="shared" ref="L14:L61" si="4">IF(G14="",0,$T$12*(I14-F14-Q14))</f>
        <v>0</v>
      </c>
      <c r="M14" s="4">
        <f t="shared" ref="M14:M61" si="5">G14</f>
        <v>49</v>
      </c>
      <c r="N14" s="185" t="str">
        <f t="shared" ref="N14:N61" si="6">IF(L14=0,"",(M14/L14))</f>
        <v/>
      </c>
      <c r="O14" s="186"/>
      <c r="P14" s="32"/>
      <c r="Q14" s="30">
        <v>0</v>
      </c>
      <c r="R14" s="30">
        <v>0</v>
      </c>
      <c r="S14" s="30">
        <v>0</v>
      </c>
      <c r="T14" s="235"/>
      <c r="U14" s="236"/>
      <c r="V14" s="236"/>
      <c r="W14" s="237"/>
      <c r="Y14" s="29"/>
      <c r="Z14" s="30"/>
      <c r="AA14" s="30"/>
      <c r="AB14" s="30"/>
      <c r="AC14" s="76"/>
      <c r="AD14" s="31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61" si="7">AD14</f>
        <v>0</v>
      </c>
      <c r="AK14" s="185" t="str">
        <f t="shared" ref="AK14:AK61" si="8">IF(AI14=0,"",(AJ14/AI14))</f>
        <v/>
      </c>
      <c r="AL14" s="186"/>
      <c r="AM14" s="32"/>
      <c r="AN14" s="30"/>
      <c r="AO14" s="30"/>
      <c r="AP14" s="30"/>
      <c r="AQ14" s="235"/>
      <c r="AR14" s="236"/>
      <c r="AS14" s="236"/>
      <c r="AT14" s="237"/>
    </row>
    <row r="15" spans="2:46" ht="15" customHeight="1" x14ac:dyDescent="0.3">
      <c r="B15" s="29">
        <v>42178</v>
      </c>
      <c r="C15" s="30" t="s">
        <v>67</v>
      </c>
      <c r="D15" s="30"/>
      <c r="E15" s="30">
        <v>7</v>
      </c>
      <c r="F15" s="76">
        <v>0</v>
      </c>
      <c r="G15" s="31">
        <v>51</v>
      </c>
      <c r="H15" s="4"/>
      <c r="I15" s="5">
        <f t="shared" si="0"/>
        <v>7</v>
      </c>
      <c r="J15" s="6">
        <f>SUM(G$12:G15)</f>
        <v>105</v>
      </c>
      <c r="K15" s="6">
        <f t="shared" si="3"/>
        <v>2095</v>
      </c>
      <c r="L15" s="7">
        <f t="shared" si="4"/>
        <v>0</v>
      </c>
      <c r="M15" s="4">
        <f t="shared" si="5"/>
        <v>51</v>
      </c>
      <c r="N15" s="185" t="str">
        <f t="shared" si="6"/>
        <v/>
      </c>
      <c r="O15" s="186"/>
      <c r="P15" s="32"/>
      <c r="Q15" s="30">
        <v>0</v>
      </c>
      <c r="R15" s="8">
        <v>0</v>
      </c>
      <c r="S15" s="8">
        <v>0</v>
      </c>
      <c r="T15" s="311"/>
      <c r="U15" s="312"/>
      <c r="V15" s="312"/>
      <c r="W15" s="313"/>
      <c r="Y15" s="29"/>
      <c r="Z15" s="30"/>
      <c r="AA15" s="30"/>
      <c r="AB15" s="30"/>
      <c r="AC15" s="76"/>
      <c r="AD15" s="31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7"/>
        <v>0</v>
      </c>
      <c r="AK15" s="185" t="str">
        <f t="shared" si="8"/>
        <v/>
      </c>
      <c r="AL15" s="186"/>
      <c r="AM15" s="32"/>
      <c r="AN15" s="85"/>
      <c r="AO15" s="85"/>
      <c r="AP15" s="85"/>
      <c r="AQ15" s="235"/>
      <c r="AR15" s="236"/>
      <c r="AS15" s="236"/>
      <c r="AT15" s="237"/>
    </row>
    <row r="16" spans="2:46" ht="15" customHeight="1" x14ac:dyDescent="0.3">
      <c r="B16" s="9">
        <v>42178</v>
      </c>
      <c r="C16" s="33" t="s">
        <v>65</v>
      </c>
      <c r="D16" s="48"/>
      <c r="E16" s="48">
        <v>2</v>
      </c>
      <c r="F16" s="77">
        <v>0</v>
      </c>
      <c r="G16" s="10">
        <v>17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122</v>
      </c>
      <c r="K16" s="6">
        <f t="shared" si="3"/>
        <v>2078</v>
      </c>
      <c r="L16" s="7">
        <f t="shared" si="4"/>
        <v>0</v>
      </c>
      <c r="M16" s="4">
        <f t="shared" si="5"/>
        <v>17</v>
      </c>
      <c r="N16" s="185" t="str">
        <f t="shared" si="6"/>
        <v/>
      </c>
      <c r="O16" s="186"/>
      <c r="P16" s="32"/>
      <c r="Q16" s="30">
        <v>0</v>
      </c>
      <c r="R16" s="8">
        <v>0</v>
      </c>
      <c r="S16" s="8">
        <v>0</v>
      </c>
      <c r="T16" s="235"/>
      <c r="U16" s="236"/>
      <c r="V16" s="236"/>
      <c r="W16" s="237"/>
      <c r="Y16" s="9"/>
      <c r="Z16" s="33"/>
      <c r="AA16" s="85"/>
      <c r="AB16" s="85"/>
      <c r="AC16" s="77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62" si="9">AB$4-AG16</f>
        <v>0</v>
      </c>
      <c r="AI16" s="7">
        <f t="shared" si="2"/>
        <v>0</v>
      </c>
      <c r="AJ16" s="4">
        <f t="shared" si="7"/>
        <v>0</v>
      </c>
      <c r="AK16" s="185" t="str">
        <f t="shared" si="8"/>
        <v/>
      </c>
      <c r="AL16" s="186"/>
      <c r="AM16" s="32"/>
      <c r="AN16" s="85"/>
      <c r="AO16" s="85"/>
      <c r="AP16" s="85"/>
      <c r="AQ16" s="235"/>
      <c r="AR16" s="236"/>
      <c r="AS16" s="236"/>
      <c r="AT16" s="237"/>
    </row>
    <row r="17" spans="2:46" ht="15" customHeight="1" x14ac:dyDescent="0.3">
      <c r="B17" s="9">
        <v>42179</v>
      </c>
      <c r="C17" s="33" t="s">
        <v>66</v>
      </c>
      <c r="D17" s="59"/>
      <c r="E17" s="59">
        <v>7</v>
      </c>
      <c r="F17" s="77">
        <v>0</v>
      </c>
      <c r="G17" s="10">
        <v>62</v>
      </c>
      <c r="H17" s="4"/>
      <c r="I17" s="5">
        <f t="shared" si="0"/>
        <v>7</v>
      </c>
      <c r="J17" s="6">
        <f>SUM(G$12:G17)</f>
        <v>184</v>
      </c>
      <c r="K17" s="6">
        <f t="shared" si="3"/>
        <v>2016</v>
      </c>
      <c r="L17" s="7">
        <f t="shared" si="4"/>
        <v>0</v>
      </c>
      <c r="M17" s="4">
        <f t="shared" si="5"/>
        <v>62</v>
      </c>
      <c r="N17" s="185" t="str">
        <f t="shared" si="6"/>
        <v/>
      </c>
      <c r="O17" s="186"/>
      <c r="P17" s="32"/>
      <c r="Q17" s="30">
        <v>0</v>
      </c>
      <c r="R17" s="59">
        <v>0</v>
      </c>
      <c r="S17" s="59">
        <v>0</v>
      </c>
      <c r="T17" s="235"/>
      <c r="U17" s="236"/>
      <c r="V17" s="236"/>
      <c r="W17" s="237"/>
      <c r="Y17" s="9"/>
      <c r="Z17" s="33"/>
      <c r="AA17" s="85"/>
      <c r="AB17" s="85"/>
      <c r="AC17" s="77"/>
      <c r="AD17" s="10"/>
      <c r="AE17" s="4"/>
      <c r="AF17" s="5" t="str">
        <f t="shared" ref="AF17" si="10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7"/>
        <v>0</v>
      </c>
      <c r="AK17" s="185" t="str">
        <f t="shared" si="8"/>
        <v/>
      </c>
      <c r="AL17" s="186"/>
      <c r="AM17" s="32"/>
      <c r="AN17" s="85"/>
      <c r="AO17" s="85"/>
      <c r="AP17" s="85"/>
      <c r="AQ17" s="235"/>
      <c r="AR17" s="236"/>
      <c r="AS17" s="236"/>
      <c r="AT17" s="237"/>
    </row>
    <row r="18" spans="2:46" ht="15" customHeight="1" x14ac:dyDescent="0.3">
      <c r="B18" s="96">
        <v>42179</v>
      </c>
      <c r="C18" s="57" t="s">
        <v>67</v>
      </c>
      <c r="D18" s="59"/>
      <c r="E18" s="59">
        <v>6</v>
      </c>
      <c r="F18" s="77">
        <v>0</v>
      </c>
      <c r="G18" s="10">
        <v>39</v>
      </c>
      <c r="H18" s="4"/>
      <c r="I18" s="5">
        <f t="shared" si="0"/>
        <v>6</v>
      </c>
      <c r="J18" s="6">
        <f>SUM(G$12:G18)</f>
        <v>223</v>
      </c>
      <c r="K18" s="6">
        <f t="shared" si="3"/>
        <v>1977</v>
      </c>
      <c r="L18" s="7">
        <f t="shared" si="4"/>
        <v>0</v>
      </c>
      <c r="M18" s="4">
        <f t="shared" si="5"/>
        <v>39</v>
      </c>
      <c r="N18" s="185" t="str">
        <f t="shared" si="6"/>
        <v/>
      </c>
      <c r="O18" s="186"/>
      <c r="P18" s="32"/>
      <c r="Q18" s="30">
        <v>0</v>
      </c>
      <c r="R18" s="59">
        <v>4</v>
      </c>
      <c r="S18" s="59">
        <v>0</v>
      </c>
      <c r="T18" s="235" t="s">
        <v>68</v>
      </c>
      <c r="U18" s="236"/>
      <c r="V18" s="236"/>
      <c r="W18" s="236"/>
      <c r="Y18" s="9"/>
      <c r="Z18" s="57"/>
      <c r="AA18" s="85"/>
      <c r="AB18" s="85"/>
      <c r="AC18" s="77"/>
      <c r="AD18" s="10"/>
      <c r="AE18" s="4"/>
      <c r="AF18" s="5" t="str">
        <f t="shared" ref="AF18:AF20" si="1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7"/>
        <v>0</v>
      </c>
      <c r="AK18" s="185" t="str">
        <f t="shared" si="8"/>
        <v/>
      </c>
      <c r="AL18" s="186"/>
      <c r="AM18" s="32"/>
      <c r="AN18" s="85"/>
      <c r="AO18" s="85"/>
      <c r="AP18" s="85"/>
      <c r="AQ18" s="86"/>
      <c r="AR18" s="87"/>
      <c r="AS18" s="87"/>
      <c r="AT18" s="88"/>
    </row>
    <row r="19" spans="2:46" ht="15" customHeight="1" x14ac:dyDescent="0.3">
      <c r="B19" s="9">
        <v>42180</v>
      </c>
      <c r="C19" s="57" t="s">
        <v>66</v>
      </c>
      <c r="D19" s="59"/>
      <c r="E19" s="59">
        <v>7</v>
      </c>
      <c r="F19" s="77">
        <v>0</v>
      </c>
      <c r="G19" s="10">
        <v>44</v>
      </c>
      <c r="H19" s="4"/>
      <c r="I19" s="5">
        <f t="shared" si="0"/>
        <v>7</v>
      </c>
      <c r="J19" s="6">
        <f>SUM(G$12:G19)</f>
        <v>267</v>
      </c>
      <c r="K19" s="6">
        <f t="shared" si="3"/>
        <v>1933</v>
      </c>
      <c r="L19" s="7">
        <f t="shared" si="4"/>
        <v>0</v>
      </c>
      <c r="M19" s="4">
        <f t="shared" si="5"/>
        <v>44</v>
      </c>
      <c r="N19" s="185" t="str">
        <f t="shared" si="6"/>
        <v/>
      </c>
      <c r="O19" s="186"/>
      <c r="P19" s="32"/>
      <c r="Q19" s="30">
        <v>0</v>
      </c>
      <c r="R19" s="59">
        <v>0</v>
      </c>
      <c r="S19" s="59">
        <v>0</v>
      </c>
      <c r="T19" s="97"/>
      <c r="U19" s="98"/>
      <c r="V19" s="98"/>
      <c r="W19" s="100"/>
      <c r="Y19" s="9"/>
      <c r="Z19" s="57"/>
      <c r="AA19" s="85"/>
      <c r="AB19" s="85"/>
      <c r="AC19" s="77"/>
      <c r="AD19" s="10"/>
      <c r="AE19" s="4"/>
      <c r="AF19" s="5" t="str">
        <f t="shared" si="1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7"/>
        <v>0</v>
      </c>
      <c r="AK19" s="185" t="str">
        <f t="shared" si="8"/>
        <v/>
      </c>
      <c r="AL19" s="186"/>
      <c r="AM19" s="32"/>
      <c r="AN19" s="85"/>
      <c r="AO19" s="85"/>
      <c r="AP19" s="85"/>
      <c r="AQ19" s="86"/>
      <c r="AR19" s="87"/>
      <c r="AS19" s="87"/>
      <c r="AT19" s="88"/>
    </row>
    <row r="20" spans="2:46" ht="15" customHeight="1" x14ac:dyDescent="0.3">
      <c r="B20" s="9">
        <v>42180</v>
      </c>
      <c r="C20" s="57" t="s">
        <v>67</v>
      </c>
      <c r="D20" s="59"/>
      <c r="E20" s="59">
        <v>6.5</v>
      </c>
      <c r="F20" s="77">
        <v>0</v>
      </c>
      <c r="G20" s="10">
        <v>39</v>
      </c>
      <c r="H20" s="4"/>
      <c r="I20" s="5">
        <f t="shared" si="0"/>
        <v>6.5</v>
      </c>
      <c r="J20" s="6">
        <f>SUM(G$12:G20)</f>
        <v>306</v>
      </c>
      <c r="K20" s="6">
        <f t="shared" si="3"/>
        <v>1894</v>
      </c>
      <c r="L20" s="7">
        <f t="shared" si="4"/>
        <v>0</v>
      </c>
      <c r="M20" s="4">
        <f t="shared" si="5"/>
        <v>39</v>
      </c>
      <c r="N20" s="185" t="str">
        <f t="shared" si="6"/>
        <v/>
      </c>
      <c r="O20" s="186"/>
      <c r="P20" s="32"/>
      <c r="Q20" s="30">
        <v>0</v>
      </c>
      <c r="R20" s="59">
        <v>0</v>
      </c>
      <c r="S20" s="59">
        <v>0</v>
      </c>
      <c r="T20" s="97"/>
      <c r="U20" s="98"/>
      <c r="V20" s="98"/>
      <c r="W20" s="99"/>
      <c r="Y20" s="9"/>
      <c r="Z20" s="57"/>
      <c r="AA20" s="85"/>
      <c r="AB20" s="85"/>
      <c r="AC20" s="77"/>
      <c r="AD20" s="10"/>
      <c r="AE20" s="4"/>
      <c r="AF20" s="5" t="str">
        <f t="shared" si="1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7"/>
        <v>0</v>
      </c>
      <c r="AK20" s="185" t="str">
        <f t="shared" si="8"/>
        <v/>
      </c>
      <c r="AL20" s="186"/>
      <c r="AM20" s="32"/>
      <c r="AN20" s="85"/>
      <c r="AO20" s="85"/>
      <c r="AP20" s="85"/>
      <c r="AQ20" s="86"/>
      <c r="AR20" s="87"/>
      <c r="AS20" s="87"/>
      <c r="AT20" s="88"/>
    </row>
    <row r="21" spans="2:46" ht="15" customHeight="1" x14ac:dyDescent="0.3">
      <c r="B21" s="9">
        <v>42180</v>
      </c>
      <c r="C21" s="34" t="s">
        <v>65</v>
      </c>
      <c r="D21" s="48"/>
      <c r="E21" s="48">
        <v>8</v>
      </c>
      <c r="F21" s="77">
        <v>0</v>
      </c>
      <c r="G21" s="10">
        <v>48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354</v>
      </c>
      <c r="K21" s="6">
        <f t="shared" si="3"/>
        <v>1846</v>
      </c>
      <c r="L21" s="7">
        <f t="shared" si="4"/>
        <v>0</v>
      </c>
      <c r="M21" s="4">
        <f t="shared" si="5"/>
        <v>48</v>
      </c>
      <c r="N21" s="185" t="str">
        <f t="shared" si="6"/>
        <v/>
      </c>
      <c r="O21" s="186"/>
      <c r="P21" s="32"/>
      <c r="Q21" s="30">
        <v>0</v>
      </c>
      <c r="R21" s="8">
        <v>0</v>
      </c>
      <c r="S21" s="8">
        <v>0</v>
      </c>
      <c r="T21" s="235"/>
      <c r="U21" s="236"/>
      <c r="V21" s="236"/>
      <c r="W21" s="237"/>
      <c r="Y21" s="9"/>
      <c r="Z21" s="34"/>
      <c r="AA21" s="85"/>
      <c r="AB21" s="85"/>
      <c r="AC21" s="77"/>
      <c r="AD21" s="10"/>
      <c r="AE21" s="4" t="str">
        <f>IF(AD21="","",(IF(#REF!=0,"",(#REF!*AD21*#REF!))))</f>
        <v/>
      </c>
      <c r="AF21" s="5" t="str">
        <f t="shared" ref="AF21:AF62" si="1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7"/>
        <v>0</v>
      </c>
      <c r="AK21" s="185" t="str">
        <f t="shared" si="8"/>
        <v/>
      </c>
      <c r="AL21" s="186"/>
      <c r="AM21" s="32"/>
      <c r="AN21" s="85"/>
      <c r="AO21" s="85"/>
      <c r="AP21" s="85"/>
      <c r="AQ21" s="235"/>
      <c r="AR21" s="236"/>
      <c r="AS21" s="236"/>
      <c r="AT21" s="237"/>
    </row>
    <row r="22" spans="2:46" ht="15" customHeight="1" x14ac:dyDescent="0.3">
      <c r="B22" s="9">
        <v>42181</v>
      </c>
      <c r="C22" s="58" t="s">
        <v>66</v>
      </c>
      <c r="D22" s="48"/>
      <c r="E22" s="48">
        <v>7</v>
      </c>
      <c r="F22" s="77">
        <v>0</v>
      </c>
      <c r="G22" s="10">
        <v>46</v>
      </c>
      <c r="H22" s="4" t="e">
        <f>IF(G22="","",(IF(#REF!=0,"",(#REF!*G22*#REF!))))</f>
        <v>#REF!</v>
      </c>
      <c r="I22" s="5">
        <f t="shared" si="0"/>
        <v>7</v>
      </c>
      <c r="J22" s="6">
        <f>SUM(G$12:G22)</f>
        <v>400</v>
      </c>
      <c r="K22" s="6">
        <f t="shared" si="3"/>
        <v>1800</v>
      </c>
      <c r="L22" s="7">
        <f t="shared" si="4"/>
        <v>0</v>
      </c>
      <c r="M22" s="4">
        <f t="shared" si="5"/>
        <v>46</v>
      </c>
      <c r="N22" s="185" t="str">
        <f t="shared" si="6"/>
        <v/>
      </c>
      <c r="O22" s="186"/>
      <c r="P22" s="32"/>
      <c r="Q22" s="30">
        <v>0</v>
      </c>
      <c r="R22" s="8">
        <v>0</v>
      </c>
      <c r="S22" s="8">
        <v>0</v>
      </c>
      <c r="T22" s="187"/>
      <c r="U22" s="188"/>
      <c r="V22" s="188"/>
      <c r="W22" s="189"/>
      <c r="Y22" s="9"/>
      <c r="Z22" s="11"/>
      <c r="AA22" s="85"/>
      <c r="AB22" s="85"/>
      <c r="AC22" s="77"/>
      <c r="AD22" s="10"/>
      <c r="AE22" s="4" t="str">
        <f>IF(AD22="","",(IF(#REF!=0,"",(#REF!*AD22*#REF!))))</f>
        <v/>
      </c>
      <c r="AF22" s="5" t="str">
        <f t="shared" si="1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7"/>
        <v>0</v>
      </c>
      <c r="AK22" s="185" t="str">
        <f t="shared" si="8"/>
        <v/>
      </c>
      <c r="AL22" s="186"/>
      <c r="AM22" s="32"/>
      <c r="AN22" s="85"/>
      <c r="AO22" s="85"/>
      <c r="AP22" s="85"/>
      <c r="AQ22" s="187"/>
      <c r="AR22" s="188"/>
      <c r="AS22" s="188"/>
      <c r="AT22" s="189"/>
    </row>
    <row r="23" spans="2:46" ht="15" customHeight="1" x14ac:dyDescent="0.3">
      <c r="B23" s="9">
        <v>42181</v>
      </c>
      <c r="C23" s="58" t="s">
        <v>67</v>
      </c>
      <c r="D23" s="107"/>
      <c r="E23" s="106">
        <v>7</v>
      </c>
      <c r="F23" s="77">
        <v>0</v>
      </c>
      <c r="G23" s="10">
        <v>48</v>
      </c>
      <c r="H23" s="4"/>
      <c r="I23" s="5">
        <f t="shared" si="0"/>
        <v>7</v>
      </c>
      <c r="J23" s="6">
        <f>SUM(G$12:G23)</f>
        <v>448</v>
      </c>
      <c r="K23" s="6">
        <f t="shared" si="3"/>
        <v>1752</v>
      </c>
      <c r="L23" s="7">
        <f t="shared" si="4"/>
        <v>0</v>
      </c>
      <c r="M23" s="4">
        <f t="shared" si="5"/>
        <v>48</v>
      </c>
      <c r="N23" s="101"/>
      <c r="O23" s="102"/>
      <c r="P23" s="32"/>
      <c r="Q23" s="106">
        <v>0</v>
      </c>
      <c r="R23" s="106">
        <v>0</v>
      </c>
      <c r="S23" s="106">
        <v>0</v>
      </c>
      <c r="T23" s="251"/>
      <c r="U23" s="252"/>
      <c r="V23" s="252"/>
      <c r="W23" s="253"/>
      <c r="Y23" s="9"/>
      <c r="Z23" s="11"/>
      <c r="AA23" s="107"/>
      <c r="AB23" s="106"/>
      <c r="AC23" s="77"/>
      <c r="AD23" s="10"/>
      <c r="AE23" s="4"/>
      <c r="AF23" s="5"/>
      <c r="AG23" s="6"/>
      <c r="AH23" s="6"/>
      <c r="AI23" s="7"/>
      <c r="AJ23" s="4"/>
      <c r="AK23" s="101"/>
      <c r="AL23" s="102"/>
      <c r="AM23" s="32"/>
      <c r="AN23" s="106"/>
      <c r="AO23" s="106"/>
      <c r="AP23" s="106"/>
      <c r="AQ23" s="103"/>
      <c r="AR23" s="104"/>
      <c r="AS23" s="104"/>
      <c r="AT23" s="105"/>
    </row>
    <row r="24" spans="2:46" ht="15" customHeight="1" x14ac:dyDescent="0.3">
      <c r="B24" s="9">
        <v>42181</v>
      </c>
      <c r="C24" s="58" t="s">
        <v>65</v>
      </c>
      <c r="D24" s="107"/>
      <c r="E24" s="106">
        <v>8</v>
      </c>
      <c r="F24" s="77">
        <v>0</v>
      </c>
      <c r="G24" s="10">
        <v>51</v>
      </c>
      <c r="H24" s="4"/>
      <c r="I24" s="5">
        <f t="shared" si="0"/>
        <v>8</v>
      </c>
      <c r="J24" s="6">
        <f>SUM(G$12:G24)</f>
        <v>499</v>
      </c>
      <c r="K24" s="6">
        <f t="shared" si="3"/>
        <v>1701</v>
      </c>
      <c r="L24" s="7">
        <f t="shared" si="4"/>
        <v>0</v>
      </c>
      <c r="M24" s="4">
        <f t="shared" si="5"/>
        <v>51</v>
      </c>
      <c r="N24" s="101"/>
      <c r="O24" s="102"/>
      <c r="P24" s="32"/>
      <c r="Q24" s="106">
        <v>0</v>
      </c>
      <c r="R24" s="106">
        <v>0</v>
      </c>
      <c r="S24" s="106">
        <v>0</v>
      </c>
      <c r="T24" s="251"/>
      <c r="U24" s="252"/>
      <c r="V24" s="252"/>
      <c r="W24" s="253"/>
      <c r="Y24" s="9"/>
      <c r="Z24" s="11"/>
      <c r="AA24" s="107"/>
      <c r="AB24" s="106"/>
      <c r="AC24" s="77"/>
      <c r="AD24" s="10"/>
      <c r="AE24" s="4"/>
      <c r="AF24" s="5"/>
      <c r="AG24" s="6"/>
      <c r="AH24" s="6"/>
      <c r="AI24" s="7"/>
      <c r="AJ24" s="4"/>
      <c r="AK24" s="101"/>
      <c r="AL24" s="102"/>
      <c r="AM24" s="32"/>
      <c r="AN24" s="106"/>
      <c r="AO24" s="106"/>
      <c r="AP24" s="106"/>
      <c r="AQ24" s="103"/>
      <c r="AR24" s="104"/>
      <c r="AS24" s="104"/>
      <c r="AT24" s="105"/>
    </row>
    <row r="25" spans="2:46" ht="15" customHeight="1" x14ac:dyDescent="0.3">
      <c r="B25" s="9">
        <v>42182</v>
      </c>
      <c r="C25" s="58" t="s">
        <v>66</v>
      </c>
      <c r="D25" s="107"/>
      <c r="E25" s="106">
        <v>6</v>
      </c>
      <c r="F25" s="77">
        <v>0</v>
      </c>
      <c r="G25" s="10">
        <v>33</v>
      </c>
      <c r="H25" s="4"/>
      <c r="I25" s="5">
        <f t="shared" si="0"/>
        <v>6</v>
      </c>
      <c r="J25" s="6">
        <f>SUM(G$12:G25)</f>
        <v>532</v>
      </c>
      <c r="K25" s="6">
        <f t="shared" si="3"/>
        <v>1668</v>
      </c>
      <c r="L25" s="7">
        <f t="shared" si="4"/>
        <v>0</v>
      </c>
      <c r="M25" s="4">
        <f t="shared" si="5"/>
        <v>33</v>
      </c>
      <c r="N25" s="101"/>
      <c r="O25" s="102"/>
      <c r="P25" s="32"/>
      <c r="Q25" s="106">
        <v>0</v>
      </c>
      <c r="R25" s="106">
        <v>0</v>
      </c>
      <c r="S25" s="106">
        <v>0</v>
      </c>
      <c r="T25" s="251"/>
      <c r="U25" s="252"/>
      <c r="V25" s="252"/>
      <c r="W25" s="253"/>
      <c r="Y25" s="9"/>
      <c r="Z25" s="11"/>
      <c r="AA25" s="107"/>
      <c r="AB25" s="106"/>
      <c r="AC25" s="77"/>
      <c r="AD25" s="10"/>
      <c r="AE25" s="4"/>
      <c r="AF25" s="5"/>
      <c r="AG25" s="6"/>
      <c r="AH25" s="6"/>
      <c r="AI25" s="7"/>
      <c r="AJ25" s="4"/>
      <c r="AK25" s="101"/>
      <c r="AL25" s="102"/>
      <c r="AM25" s="32"/>
      <c r="AN25" s="106"/>
      <c r="AO25" s="106"/>
      <c r="AP25" s="106"/>
      <c r="AQ25" s="103"/>
      <c r="AR25" s="104"/>
      <c r="AS25" s="104"/>
      <c r="AT25" s="105"/>
    </row>
    <row r="26" spans="2:46" ht="15" customHeight="1" x14ac:dyDescent="0.3">
      <c r="B26" s="9">
        <v>42182</v>
      </c>
      <c r="C26" s="58" t="s">
        <v>67</v>
      </c>
      <c r="D26" s="108"/>
      <c r="E26" s="109">
        <v>6</v>
      </c>
      <c r="F26" s="77">
        <v>0</v>
      </c>
      <c r="G26" s="10">
        <v>38</v>
      </c>
      <c r="H26" s="4"/>
      <c r="I26" s="5">
        <f t="shared" si="0"/>
        <v>6</v>
      </c>
      <c r="J26" s="6">
        <f>SUM(G$12:G26)</f>
        <v>570</v>
      </c>
      <c r="K26" s="6">
        <f t="shared" si="3"/>
        <v>1630</v>
      </c>
      <c r="L26" s="7">
        <f t="shared" si="4"/>
        <v>0</v>
      </c>
      <c r="M26" s="4">
        <f t="shared" si="5"/>
        <v>38</v>
      </c>
      <c r="N26" s="110"/>
      <c r="O26" s="111"/>
      <c r="P26" s="32"/>
      <c r="Q26" s="109">
        <v>0</v>
      </c>
      <c r="R26" s="109">
        <v>0</v>
      </c>
      <c r="S26" s="109">
        <v>0</v>
      </c>
      <c r="T26" s="115"/>
      <c r="U26" s="116"/>
      <c r="V26" s="116"/>
      <c r="W26" s="117"/>
      <c r="Y26" s="9"/>
      <c r="Z26" s="11"/>
      <c r="AA26" s="108"/>
      <c r="AB26" s="109"/>
      <c r="AC26" s="77"/>
      <c r="AD26" s="10"/>
      <c r="AE26" s="4"/>
      <c r="AF26" s="5"/>
      <c r="AG26" s="6"/>
      <c r="AH26" s="6"/>
      <c r="AI26" s="7"/>
      <c r="AJ26" s="4"/>
      <c r="AK26" s="110"/>
      <c r="AL26" s="111"/>
      <c r="AM26" s="32"/>
      <c r="AN26" s="109"/>
      <c r="AO26" s="109"/>
      <c r="AP26" s="109"/>
      <c r="AQ26" s="112"/>
      <c r="AR26" s="113"/>
      <c r="AS26" s="113"/>
      <c r="AT26" s="114"/>
    </row>
    <row r="27" spans="2:46" ht="15" customHeight="1" x14ac:dyDescent="0.3">
      <c r="B27" s="9">
        <v>42182</v>
      </c>
      <c r="C27" s="58" t="s">
        <v>65</v>
      </c>
      <c r="D27" s="108"/>
      <c r="E27" s="109">
        <v>6</v>
      </c>
      <c r="F27" s="77">
        <v>0</v>
      </c>
      <c r="G27" s="10">
        <v>44</v>
      </c>
      <c r="H27" s="4"/>
      <c r="I27" s="5">
        <f t="shared" si="0"/>
        <v>6</v>
      </c>
      <c r="J27" s="6">
        <f>SUM(G$12:G27)</f>
        <v>614</v>
      </c>
      <c r="K27" s="6">
        <f t="shared" si="3"/>
        <v>1586</v>
      </c>
      <c r="L27" s="7">
        <f t="shared" si="4"/>
        <v>0</v>
      </c>
      <c r="M27" s="4">
        <f t="shared" si="5"/>
        <v>44</v>
      </c>
      <c r="N27" s="110"/>
      <c r="O27" s="111"/>
      <c r="P27" s="32"/>
      <c r="Q27" s="109">
        <v>0</v>
      </c>
      <c r="R27" s="109">
        <v>0</v>
      </c>
      <c r="S27" s="109">
        <v>0</v>
      </c>
      <c r="T27" s="115"/>
      <c r="U27" s="116"/>
      <c r="V27" s="116"/>
      <c r="W27" s="117"/>
      <c r="Y27" s="9"/>
      <c r="Z27" s="11"/>
      <c r="AA27" s="108"/>
      <c r="AB27" s="109"/>
      <c r="AC27" s="77"/>
      <c r="AD27" s="10"/>
      <c r="AE27" s="4"/>
      <c r="AF27" s="5"/>
      <c r="AG27" s="6"/>
      <c r="AH27" s="6"/>
      <c r="AI27" s="7"/>
      <c r="AJ27" s="4"/>
      <c r="AK27" s="110"/>
      <c r="AL27" s="111"/>
      <c r="AM27" s="32"/>
      <c r="AN27" s="109"/>
      <c r="AO27" s="109"/>
      <c r="AP27" s="109"/>
      <c r="AQ27" s="112"/>
      <c r="AR27" s="113"/>
      <c r="AS27" s="113"/>
      <c r="AT27" s="114"/>
    </row>
    <row r="28" spans="2:46" ht="15" customHeight="1" x14ac:dyDescent="0.3">
      <c r="B28" s="9">
        <v>42184</v>
      </c>
      <c r="C28" s="58" t="s">
        <v>66</v>
      </c>
      <c r="D28" s="108"/>
      <c r="E28" s="109">
        <v>7</v>
      </c>
      <c r="F28" s="77">
        <v>0</v>
      </c>
      <c r="G28" s="10">
        <v>42</v>
      </c>
      <c r="H28" s="4"/>
      <c r="I28" s="5">
        <f t="shared" si="0"/>
        <v>7</v>
      </c>
      <c r="J28" s="6">
        <f>SUM(G$12:G28)</f>
        <v>656</v>
      </c>
      <c r="K28" s="6">
        <f t="shared" si="3"/>
        <v>1544</v>
      </c>
      <c r="L28" s="7">
        <f t="shared" si="4"/>
        <v>0</v>
      </c>
      <c r="M28" s="4">
        <f t="shared" si="5"/>
        <v>42</v>
      </c>
      <c r="N28" s="110"/>
      <c r="O28" s="111"/>
      <c r="P28" s="32"/>
      <c r="Q28" s="109">
        <v>0</v>
      </c>
      <c r="R28" s="109">
        <v>0</v>
      </c>
      <c r="S28" s="109">
        <v>0</v>
      </c>
      <c r="T28" s="115"/>
      <c r="U28" s="116"/>
      <c r="V28" s="116"/>
      <c r="W28" s="117"/>
      <c r="Y28" s="9"/>
      <c r="Z28" s="11"/>
      <c r="AA28" s="108"/>
      <c r="AB28" s="109"/>
      <c r="AC28" s="77"/>
      <c r="AD28" s="10"/>
      <c r="AE28" s="4"/>
      <c r="AF28" s="5"/>
      <c r="AG28" s="6"/>
      <c r="AH28" s="6"/>
      <c r="AI28" s="7"/>
      <c r="AJ28" s="4"/>
      <c r="AK28" s="110"/>
      <c r="AL28" s="111"/>
      <c r="AM28" s="32"/>
      <c r="AN28" s="109"/>
      <c r="AO28" s="109"/>
      <c r="AP28" s="109"/>
      <c r="AQ28" s="112"/>
      <c r="AR28" s="113"/>
      <c r="AS28" s="113"/>
      <c r="AT28" s="114"/>
    </row>
    <row r="29" spans="2:46" ht="15" customHeight="1" x14ac:dyDescent="0.3">
      <c r="B29" s="9">
        <v>42184</v>
      </c>
      <c r="C29" s="58" t="s">
        <v>69</v>
      </c>
      <c r="D29" s="108"/>
      <c r="E29" s="109">
        <v>8</v>
      </c>
      <c r="F29" s="77">
        <v>0</v>
      </c>
      <c r="G29" s="10">
        <v>57</v>
      </c>
      <c r="H29" s="4"/>
      <c r="I29" s="5">
        <f t="shared" si="0"/>
        <v>8</v>
      </c>
      <c r="J29" s="6">
        <f>SUM(G$12:G29)</f>
        <v>713</v>
      </c>
      <c r="K29" s="6">
        <f t="shared" si="3"/>
        <v>1487</v>
      </c>
      <c r="L29" s="7">
        <f t="shared" si="4"/>
        <v>0</v>
      </c>
      <c r="M29" s="4">
        <f t="shared" si="5"/>
        <v>57</v>
      </c>
      <c r="N29" s="110"/>
      <c r="O29" s="111"/>
      <c r="P29" s="32"/>
      <c r="Q29" s="109">
        <v>0</v>
      </c>
      <c r="R29" s="109">
        <v>0</v>
      </c>
      <c r="S29" s="109">
        <v>0</v>
      </c>
      <c r="T29" s="115"/>
      <c r="U29" s="116"/>
      <c r="V29" s="116"/>
      <c r="W29" s="117"/>
      <c r="Y29" s="9"/>
      <c r="Z29" s="11"/>
      <c r="AA29" s="108"/>
      <c r="AB29" s="109"/>
      <c r="AC29" s="77"/>
      <c r="AD29" s="10"/>
      <c r="AE29" s="4"/>
      <c r="AF29" s="5"/>
      <c r="AG29" s="6"/>
      <c r="AH29" s="6"/>
      <c r="AI29" s="7"/>
      <c r="AJ29" s="4"/>
      <c r="AK29" s="110"/>
      <c r="AL29" s="111"/>
      <c r="AM29" s="32"/>
      <c r="AN29" s="109"/>
      <c r="AO29" s="109"/>
      <c r="AP29" s="109"/>
      <c r="AQ29" s="112"/>
      <c r="AR29" s="113"/>
      <c r="AS29" s="113"/>
      <c r="AT29" s="114"/>
    </row>
    <row r="30" spans="2:46" ht="15" customHeight="1" x14ac:dyDescent="0.3">
      <c r="B30" s="9">
        <v>42184</v>
      </c>
      <c r="C30" s="58" t="s">
        <v>70</v>
      </c>
      <c r="D30" s="108"/>
      <c r="E30" s="109">
        <v>8</v>
      </c>
      <c r="F30" s="77">
        <v>0</v>
      </c>
      <c r="G30" s="10">
        <v>62</v>
      </c>
      <c r="H30" s="4"/>
      <c r="I30" s="5">
        <f t="shared" si="0"/>
        <v>8</v>
      </c>
      <c r="J30" s="6">
        <f>SUM(G$12:G30)</f>
        <v>775</v>
      </c>
      <c r="K30" s="6">
        <f t="shared" si="3"/>
        <v>1425</v>
      </c>
      <c r="L30" s="7">
        <f t="shared" si="4"/>
        <v>0</v>
      </c>
      <c r="M30" s="4">
        <f t="shared" si="5"/>
        <v>62</v>
      </c>
      <c r="N30" s="110"/>
      <c r="O30" s="111"/>
      <c r="P30" s="32"/>
      <c r="Q30" s="109">
        <v>0</v>
      </c>
      <c r="R30" s="109">
        <v>0</v>
      </c>
      <c r="S30" s="109">
        <v>0</v>
      </c>
      <c r="T30" s="115"/>
      <c r="U30" s="116"/>
      <c r="V30" s="116"/>
      <c r="W30" s="117"/>
      <c r="Y30" s="9"/>
      <c r="Z30" s="11"/>
      <c r="AA30" s="108"/>
      <c r="AB30" s="109"/>
      <c r="AC30" s="77"/>
      <c r="AD30" s="10"/>
      <c r="AE30" s="4"/>
      <c r="AF30" s="5"/>
      <c r="AG30" s="6"/>
      <c r="AH30" s="6"/>
      <c r="AI30" s="7"/>
      <c r="AJ30" s="4"/>
      <c r="AK30" s="110"/>
      <c r="AL30" s="111"/>
      <c r="AM30" s="32"/>
      <c r="AN30" s="109"/>
      <c r="AO30" s="109"/>
      <c r="AP30" s="109"/>
      <c r="AQ30" s="112"/>
      <c r="AR30" s="113"/>
      <c r="AS30" s="113"/>
      <c r="AT30" s="114"/>
    </row>
    <row r="31" spans="2:46" ht="15" customHeight="1" x14ac:dyDescent="0.3">
      <c r="B31" s="9">
        <v>42185</v>
      </c>
      <c r="C31" s="58" t="s">
        <v>66</v>
      </c>
      <c r="D31" s="124"/>
      <c r="E31" s="123">
        <v>7</v>
      </c>
      <c r="F31" s="77">
        <v>0</v>
      </c>
      <c r="G31" s="10">
        <v>51</v>
      </c>
      <c r="H31" s="4"/>
      <c r="I31" s="5">
        <f t="shared" si="0"/>
        <v>7</v>
      </c>
      <c r="J31" s="6">
        <f>SUM(G$12:G31)</f>
        <v>826</v>
      </c>
      <c r="K31" s="6">
        <f t="shared" si="3"/>
        <v>1374</v>
      </c>
      <c r="L31" s="7">
        <f t="shared" si="4"/>
        <v>0</v>
      </c>
      <c r="M31" s="4">
        <f t="shared" si="5"/>
        <v>51</v>
      </c>
      <c r="N31" s="118"/>
      <c r="O31" s="119"/>
      <c r="P31" s="32"/>
      <c r="Q31" s="123">
        <v>0</v>
      </c>
      <c r="R31" s="123">
        <v>0</v>
      </c>
      <c r="S31" s="123">
        <v>0</v>
      </c>
      <c r="T31" s="125"/>
      <c r="U31" s="126"/>
      <c r="V31" s="126"/>
      <c r="W31" s="127"/>
      <c r="Y31" s="9"/>
      <c r="Z31" s="11"/>
      <c r="AA31" s="124"/>
      <c r="AB31" s="123"/>
      <c r="AC31" s="77"/>
      <c r="AD31" s="10"/>
      <c r="AE31" s="4"/>
      <c r="AF31" s="5"/>
      <c r="AG31" s="6"/>
      <c r="AH31" s="6"/>
      <c r="AI31" s="7"/>
      <c r="AJ31" s="4"/>
      <c r="AK31" s="118"/>
      <c r="AL31" s="119"/>
      <c r="AM31" s="32"/>
      <c r="AN31" s="123"/>
      <c r="AO31" s="123"/>
      <c r="AP31" s="123"/>
      <c r="AQ31" s="120"/>
      <c r="AR31" s="121"/>
      <c r="AS31" s="121"/>
      <c r="AT31" s="122"/>
    </row>
    <row r="32" spans="2:46" ht="15" customHeight="1" x14ac:dyDescent="0.3">
      <c r="B32" s="9">
        <v>42185</v>
      </c>
      <c r="C32" s="58" t="s">
        <v>69</v>
      </c>
      <c r="D32" s="128"/>
      <c r="E32" s="129">
        <v>8</v>
      </c>
      <c r="F32" s="77">
        <v>0</v>
      </c>
      <c r="G32" s="10">
        <v>62</v>
      </c>
      <c r="H32" s="4"/>
      <c r="I32" s="5">
        <f t="shared" si="0"/>
        <v>8</v>
      </c>
      <c r="J32" s="6">
        <f>SUM(G$12:G32)</f>
        <v>888</v>
      </c>
      <c r="K32" s="6">
        <f t="shared" si="3"/>
        <v>1312</v>
      </c>
      <c r="L32" s="7">
        <f t="shared" si="4"/>
        <v>0</v>
      </c>
      <c r="M32" s="4">
        <f t="shared" si="5"/>
        <v>62</v>
      </c>
      <c r="N32" s="130"/>
      <c r="O32" s="131"/>
      <c r="P32" s="32"/>
      <c r="Q32" s="129">
        <v>0</v>
      </c>
      <c r="R32" s="129">
        <v>0</v>
      </c>
      <c r="S32" s="129">
        <v>0</v>
      </c>
      <c r="T32" s="135"/>
      <c r="U32" s="136"/>
      <c r="V32" s="136"/>
      <c r="W32" s="137"/>
      <c r="Y32" s="9"/>
      <c r="Z32" s="11"/>
      <c r="AA32" s="128"/>
      <c r="AB32" s="129"/>
      <c r="AC32" s="77"/>
      <c r="AD32" s="10"/>
      <c r="AE32" s="4"/>
      <c r="AF32" s="5"/>
      <c r="AG32" s="6"/>
      <c r="AH32" s="6"/>
      <c r="AI32" s="7"/>
      <c r="AJ32" s="4"/>
      <c r="AK32" s="130"/>
      <c r="AL32" s="131"/>
      <c r="AM32" s="32"/>
      <c r="AN32" s="129"/>
      <c r="AO32" s="129"/>
      <c r="AP32" s="129"/>
      <c r="AQ32" s="132"/>
      <c r="AR32" s="133"/>
      <c r="AS32" s="133"/>
      <c r="AT32" s="134"/>
    </row>
    <row r="33" spans="2:46" ht="15" customHeight="1" x14ac:dyDescent="0.3">
      <c r="B33" s="9">
        <v>42185</v>
      </c>
      <c r="C33" s="58" t="s">
        <v>70</v>
      </c>
      <c r="D33" s="128"/>
      <c r="E33" s="129">
        <v>8</v>
      </c>
      <c r="F33" s="77">
        <v>0</v>
      </c>
      <c r="G33" s="10">
        <v>64</v>
      </c>
      <c r="H33" s="4"/>
      <c r="I33" s="5">
        <f t="shared" si="0"/>
        <v>8</v>
      </c>
      <c r="J33" s="6">
        <f>SUM(G$12:G33)</f>
        <v>952</v>
      </c>
      <c r="K33" s="6">
        <f t="shared" si="3"/>
        <v>1248</v>
      </c>
      <c r="L33" s="7">
        <f t="shared" si="4"/>
        <v>0</v>
      </c>
      <c r="M33" s="4">
        <f t="shared" si="5"/>
        <v>64</v>
      </c>
      <c r="N33" s="130"/>
      <c r="O33" s="131"/>
      <c r="P33" s="32"/>
      <c r="Q33" s="129">
        <v>0</v>
      </c>
      <c r="R33" s="129">
        <v>0</v>
      </c>
      <c r="S33" s="129">
        <v>0</v>
      </c>
      <c r="T33" s="135"/>
      <c r="U33" s="136"/>
      <c r="V33" s="136"/>
      <c r="W33" s="137"/>
      <c r="Y33" s="9"/>
      <c r="Z33" s="11"/>
      <c r="AA33" s="128"/>
      <c r="AB33" s="129"/>
      <c r="AC33" s="77"/>
      <c r="AD33" s="10"/>
      <c r="AE33" s="4"/>
      <c r="AF33" s="5"/>
      <c r="AG33" s="6"/>
      <c r="AH33" s="6"/>
      <c r="AI33" s="7"/>
      <c r="AJ33" s="4"/>
      <c r="AK33" s="130"/>
      <c r="AL33" s="131"/>
      <c r="AM33" s="32"/>
      <c r="AN33" s="129"/>
      <c r="AO33" s="129"/>
      <c r="AP33" s="129"/>
      <c r="AQ33" s="132"/>
      <c r="AR33" s="133"/>
      <c r="AS33" s="133"/>
      <c r="AT33" s="134"/>
    </row>
    <row r="34" spans="2:46" ht="15" customHeight="1" x14ac:dyDescent="0.3">
      <c r="B34" s="9">
        <v>42186</v>
      </c>
      <c r="C34" s="58" t="s">
        <v>66</v>
      </c>
      <c r="D34" s="128"/>
      <c r="E34" s="129">
        <v>7</v>
      </c>
      <c r="F34" s="77">
        <v>0</v>
      </c>
      <c r="G34" s="10">
        <v>54</v>
      </c>
      <c r="H34" s="4"/>
      <c r="I34" s="5">
        <f t="shared" si="0"/>
        <v>7</v>
      </c>
      <c r="J34" s="6">
        <f>SUM(G$12:G34)</f>
        <v>1006</v>
      </c>
      <c r="K34" s="6">
        <f t="shared" si="3"/>
        <v>1194</v>
      </c>
      <c r="L34" s="7">
        <f t="shared" si="4"/>
        <v>0</v>
      </c>
      <c r="M34" s="4">
        <f t="shared" si="5"/>
        <v>54</v>
      </c>
      <c r="N34" s="130"/>
      <c r="O34" s="131"/>
      <c r="P34" s="32"/>
      <c r="Q34" s="129">
        <v>0</v>
      </c>
      <c r="R34" s="129">
        <v>0</v>
      </c>
      <c r="S34" s="129">
        <v>0</v>
      </c>
      <c r="T34" s="135"/>
      <c r="U34" s="136"/>
      <c r="V34" s="136"/>
      <c r="W34" s="137"/>
      <c r="Y34" s="9"/>
      <c r="Z34" s="11"/>
      <c r="AA34" s="128"/>
      <c r="AB34" s="129"/>
      <c r="AC34" s="77"/>
      <c r="AD34" s="10"/>
      <c r="AE34" s="4"/>
      <c r="AF34" s="5"/>
      <c r="AG34" s="6"/>
      <c r="AH34" s="6"/>
      <c r="AI34" s="7"/>
      <c r="AJ34" s="4"/>
      <c r="AK34" s="130"/>
      <c r="AL34" s="131"/>
      <c r="AM34" s="32"/>
      <c r="AN34" s="129"/>
      <c r="AO34" s="129"/>
      <c r="AP34" s="129"/>
      <c r="AQ34" s="132"/>
      <c r="AR34" s="133"/>
      <c r="AS34" s="133"/>
      <c r="AT34" s="134"/>
    </row>
    <row r="35" spans="2:46" ht="15" customHeight="1" x14ac:dyDescent="0.3">
      <c r="B35" s="9">
        <v>42186</v>
      </c>
      <c r="C35" s="58" t="s">
        <v>67</v>
      </c>
      <c r="D35" s="124"/>
      <c r="E35" s="123">
        <v>3</v>
      </c>
      <c r="F35" s="77">
        <v>0</v>
      </c>
      <c r="G35" s="10">
        <v>21</v>
      </c>
      <c r="H35" s="4"/>
      <c r="I35" s="5">
        <f t="shared" si="0"/>
        <v>3</v>
      </c>
      <c r="J35" s="6">
        <f>SUM(G$12:G35)</f>
        <v>1027</v>
      </c>
      <c r="K35" s="6">
        <f t="shared" si="3"/>
        <v>1173</v>
      </c>
      <c r="L35" s="7">
        <f t="shared" si="4"/>
        <v>0</v>
      </c>
      <c r="M35" s="4">
        <f t="shared" si="5"/>
        <v>21</v>
      </c>
      <c r="N35" s="118"/>
      <c r="O35" s="119"/>
      <c r="P35" s="32"/>
      <c r="Q35" s="123">
        <v>0</v>
      </c>
      <c r="R35" s="123">
        <v>0</v>
      </c>
      <c r="S35" s="123">
        <v>0</v>
      </c>
      <c r="T35" s="125"/>
      <c r="U35" s="126"/>
      <c r="V35" s="126"/>
      <c r="W35" s="127"/>
      <c r="Y35" s="9"/>
      <c r="Z35" s="11"/>
      <c r="AA35" s="124"/>
      <c r="AB35" s="123"/>
      <c r="AC35" s="77"/>
      <c r="AD35" s="10"/>
      <c r="AE35" s="4"/>
      <c r="AF35" s="5"/>
      <c r="AG35" s="6"/>
      <c r="AH35" s="6"/>
      <c r="AI35" s="7"/>
      <c r="AJ35" s="4"/>
      <c r="AK35" s="118"/>
      <c r="AL35" s="119"/>
      <c r="AM35" s="32"/>
      <c r="AN35" s="123"/>
      <c r="AO35" s="123"/>
      <c r="AP35" s="123"/>
      <c r="AQ35" s="120"/>
      <c r="AR35" s="121"/>
      <c r="AS35" s="121"/>
      <c r="AT35" s="122"/>
    </row>
    <row r="36" spans="2:46" ht="15" customHeight="1" x14ac:dyDescent="0.3">
      <c r="B36" s="9">
        <v>42186</v>
      </c>
      <c r="C36" s="58" t="s">
        <v>71</v>
      </c>
      <c r="D36" s="144"/>
      <c r="E36" s="143">
        <v>8</v>
      </c>
      <c r="F36" s="77">
        <v>0</v>
      </c>
      <c r="G36" s="10">
        <v>61</v>
      </c>
      <c r="H36" s="4"/>
      <c r="I36" s="5">
        <f t="shared" si="0"/>
        <v>8</v>
      </c>
      <c r="J36" s="6">
        <f>SUM(G$12:G36)</f>
        <v>1088</v>
      </c>
      <c r="K36" s="6">
        <f t="shared" si="3"/>
        <v>1112</v>
      </c>
      <c r="L36" s="7">
        <f t="shared" si="4"/>
        <v>0</v>
      </c>
      <c r="M36" s="4">
        <f t="shared" si="5"/>
        <v>61</v>
      </c>
      <c r="N36" s="138"/>
      <c r="O36" s="139"/>
      <c r="P36" s="32"/>
      <c r="Q36" s="143">
        <v>0</v>
      </c>
      <c r="R36" s="143">
        <v>0</v>
      </c>
      <c r="S36" s="143">
        <v>0</v>
      </c>
      <c r="T36" s="145"/>
      <c r="U36" s="146"/>
      <c r="V36" s="146"/>
      <c r="W36" s="147"/>
      <c r="Y36" s="9"/>
      <c r="Z36" s="11"/>
      <c r="AA36" s="144"/>
      <c r="AB36" s="143"/>
      <c r="AC36" s="77"/>
      <c r="AD36" s="10"/>
      <c r="AE36" s="4"/>
      <c r="AF36" s="5"/>
      <c r="AG36" s="6"/>
      <c r="AH36" s="6"/>
      <c r="AI36" s="7"/>
      <c r="AJ36" s="4"/>
      <c r="AK36" s="138"/>
      <c r="AL36" s="139"/>
      <c r="AM36" s="32"/>
      <c r="AN36" s="143"/>
      <c r="AO36" s="143"/>
      <c r="AP36" s="143"/>
      <c r="AQ36" s="140"/>
      <c r="AR36" s="141"/>
      <c r="AS36" s="141"/>
      <c r="AT36" s="142"/>
    </row>
    <row r="37" spans="2:46" ht="15" customHeight="1" x14ac:dyDescent="0.3">
      <c r="B37" s="9">
        <v>42187</v>
      </c>
      <c r="C37" s="58" t="s">
        <v>66</v>
      </c>
      <c r="D37" s="144"/>
      <c r="E37" s="143">
        <v>8</v>
      </c>
      <c r="F37" s="77">
        <v>0</v>
      </c>
      <c r="G37" s="10">
        <v>61</v>
      </c>
      <c r="H37" s="4"/>
      <c r="I37" s="5">
        <f t="shared" si="0"/>
        <v>8</v>
      </c>
      <c r="J37" s="6">
        <f>SUM(G$12:G37)</f>
        <v>1149</v>
      </c>
      <c r="K37" s="6">
        <f t="shared" si="3"/>
        <v>1051</v>
      </c>
      <c r="L37" s="7">
        <f t="shared" si="4"/>
        <v>0</v>
      </c>
      <c r="M37" s="4">
        <f t="shared" si="5"/>
        <v>61</v>
      </c>
      <c r="N37" s="138"/>
      <c r="O37" s="139"/>
      <c r="P37" s="32"/>
      <c r="Q37" s="143">
        <v>0</v>
      </c>
      <c r="R37" s="143">
        <v>0</v>
      </c>
      <c r="S37" s="143">
        <v>0</v>
      </c>
      <c r="T37" s="145"/>
      <c r="U37" s="146"/>
      <c r="V37" s="146"/>
      <c r="W37" s="147"/>
      <c r="Y37" s="9"/>
      <c r="Z37" s="11"/>
      <c r="AA37" s="144"/>
      <c r="AB37" s="143"/>
      <c r="AC37" s="77"/>
      <c r="AD37" s="10"/>
      <c r="AE37" s="4"/>
      <c r="AF37" s="5"/>
      <c r="AG37" s="6"/>
      <c r="AH37" s="6"/>
      <c r="AI37" s="7"/>
      <c r="AJ37" s="4"/>
      <c r="AK37" s="138"/>
      <c r="AL37" s="139"/>
      <c r="AM37" s="32"/>
      <c r="AN37" s="143"/>
      <c r="AO37" s="143"/>
      <c r="AP37" s="143"/>
      <c r="AQ37" s="140"/>
      <c r="AR37" s="141"/>
      <c r="AS37" s="141"/>
      <c r="AT37" s="142"/>
    </row>
    <row r="38" spans="2:46" ht="15" customHeight="1" x14ac:dyDescent="0.3">
      <c r="B38" s="9">
        <v>42187</v>
      </c>
      <c r="C38" s="58" t="s">
        <v>67</v>
      </c>
      <c r="D38" s="144"/>
      <c r="E38" s="143">
        <v>7</v>
      </c>
      <c r="F38" s="77">
        <v>0</v>
      </c>
      <c r="G38" s="10">
        <v>50</v>
      </c>
      <c r="H38" s="4"/>
      <c r="I38" s="5">
        <f t="shared" si="0"/>
        <v>7</v>
      </c>
      <c r="J38" s="6">
        <f>SUM(G$12:G38)</f>
        <v>1199</v>
      </c>
      <c r="K38" s="6">
        <f t="shared" si="3"/>
        <v>1001</v>
      </c>
      <c r="L38" s="7">
        <f t="shared" si="4"/>
        <v>0</v>
      </c>
      <c r="M38" s="4">
        <f t="shared" si="5"/>
        <v>50</v>
      </c>
      <c r="N38" s="138"/>
      <c r="O38" s="139"/>
      <c r="P38" s="32"/>
      <c r="Q38" s="143">
        <v>0</v>
      </c>
      <c r="R38" s="143">
        <v>0</v>
      </c>
      <c r="S38" s="143">
        <v>0</v>
      </c>
      <c r="T38" s="145"/>
      <c r="U38" s="146"/>
      <c r="V38" s="146"/>
      <c r="W38" s="147"/>
      <c r="Y38" s="9"/>
      <c r="Z38" s="11"/>
      <c r="AA38" s="144"/>
      <c r="AB38" s="143"/>
      <c r="AC38" s="77"/>
      <c r="AD38" s="10"/>
      <c r="AE38" s="4"/>
      <c r="AF38" s="5"/>
      <c r="AG38" s="6"/>
      <c r="AH38" s="6"/>
      <c r="AI38" s="7"/>
      <c r="AJ38" s="4"/>
      <c r="AK38" s="138"/>
      <c r="AL38" s="139"/>
      <c r="AM38" s="32"/>
      <c r="AN38" s="143"/>
      <c r="AO38" s="143"/>
      <c r="AP38" s="143"/>
      <c r="AQ38" s="140"/>
      <c r="AR38" s="141"/>
      <c r="AS38" s="141"/>
      <c r="AT38" s="142"/>
    </row>
    <row r="39" spans="2:46" ht="15" customHeight="1" x14ac:dyDescent="0.3">
      <c r="B39" s="9">
        <v>42187</v>
      </c>
      <c r="C39" s="58" t="s">
        <v>71</v>
      </c>
      <c r="D39" s="144"/>
      <c r="E39" s="143">
        <v>8</v>
      </c>
      <c r="F39" s="77">
        <v>0</v>
      </c>
      <c r="G39" s="10">
        <v>62</v>
      </c>
      <c r="H39" s="4"/>
      <c r="I39" s="5">
        <f t="shared" si="0"/>
        <v>8</v>
      </c>
      <c r="J39" s="6">
        <f>SUM(G$12:G39)</f>
        <v>1261</v>
      </c>
      <c r="K39" s="6">
        <f t="shared" si="3"/>
        <v>939</v>
      </c>
      <c r="L39" s="7">
        <f t="shared" si="4"/>
        <v>0</v>
      </c>
      <c r="M39" s="4">
        <f t="shared" si="5"/>
        <v>62</v>
      </c>
      <c r="N39" s="138"/>
      <c r="O39" s="139"/>
      <c r="P39" s="32"/>
      <c r="Q39" s="143">
        <v>0</v>
      </c>
      <c r="R39" s="143">
        <v>0</v>
      </c>
      <c r="S39" s="143">
        <v>0</v>
      </c>
      <c r="T39" s="145"/>
      <c r="U39" s="146"/>
      <c r="V39" s="146"/>
      <c r="W39" s="147"/>
      <c r="Y39" s="9"/>
      <c r="Z39" s="11"/>
      <c r="AA39" s="144"/>
      <c r="AB39" s="143"/>
      <c r="AC39" s="77"/>
      <c r="AD39" s="10"/>
      <c r="AE39" s="4"/>
      <c r="AF39" s="5"/>
      <c r="AG39" s="6"/>
      <c r="AH39" s="6"/>
      <c r="AI39" s="7"/>
      <c r="AJ39" s="4"/>
      <c r="AK39" s="138"/>
      <c r="AL39" s="139"/>
      <c r="AM39" s="32"/>
      <c r="AN39" s="143"/>
      <c r="AO39" s="143"/>
      <c r="AP39" s="143"/>
      <c r="AQ39" s="140"/>
      <c r="AR39" s="141"/>
      <c r="AS39" s="141"/>
      <c r="AT39" s="142"/>
    </row>
    <row r="40" spans="2:46" ht="15" customHeight="1" x14ac:dyDescent="0.3">
      <c r="B40" s="9">
        <v>42191</v>
      </c>
      <c r="C40" s="58" t="s">
        <v>66</v>
      </c>
      <c r="D40" s="144"/>
      <c r="E40" s="143">
        <v>7</v>
      </c>
      <c r="F40" s="77">
        <v>0</v>
      </c>
      <c r="G40" s="10">
        <v>50</v>
      </c>
      <c r="H40" s="4"/>
      <c r="I40" s="5">
        <f t="shared" si="0"/>
        <v>7</v>
      </c>
      <c r="J40" s="6">
        <f>SUM(G$12:G40)</f>
        <v>1311</v>
      </c>
      <c r="K40" s="6">
        <f t="shared" si="3"/>
        <v>889</v>
      </c>
      <c r="L40" s="7">
        <f t="shared" si="4"/>
        <v>0</v>
      </c>
      <c r="M40" s="4">
        <f t="shared" si="5"/>
        <v>50</v>
      </c>
      <c r="N40" s="138"/>
      <c r="O40" s="139"/>
      <c r="P40" s="32"/>
      <c r="Q40" s="143">
        <v>0</v>
      </c>
      <c r="R40" s="143">
        <v>0</v>
      </c>
      <c r="S40" s="143">
        <v>0</v>
      </c>
      <c r="T40" s="145"/>
      <c r="U40" s="146"/>
      <c r="V40" s="146"/>
      <c r="W40" s="147"/>
      <c r="Y40" s="9"/>
      <c r="Z40" s="11"/>
      <c r="AA40" s="144"/>
      <c r="AB40" s="143"/>
      <c r="AC40" s="77"/>
      <c r="AD40" s="10"/>
      <c r="AE40" s="4"/>
      <c r="AF40" s="5"/>
      <c r="AG40" s="6"/>
      <c r="AH40" s="6"/>
      <c r="AI40" s="7"/>
      <c r="AJ40" s="4"/>
      <c r="AK40" s="138"/>
      <c r="AL40" s="139"/>
      <c r="AM40" s="32"/>
      <c r="AN40" s="143"/>
      <c r="AO40" s="143"/>
      <c r="AP40" s="143"/>
      <c r="AQ40" s="140"/>
      <c r="AR40" s="141"/>
      <c r="AS40" s="141"/>
      <c r="AT40" s="142"/>
    </row>
    <row r="41" spans="2:46" ht="15" customHeight="1" x14ac:dyDescent="0.3">
      <c r="B41" s="9">
        <v>42191</v>
      </c>
      <c r="C41" s="58" t="s">
        <v>67</v>
      </c>
      <c r="D41" s="144"/>
      <c r="E41" s="143">
        <v>8</v>
      </c>
      <c r="F41" s="77">
        <v>0</v>
      </c>
      <c r="G41" s="10">
        <v>60</v>
      </c>
      <c r="H41" s="4"/>
      <c r="I41" s="5">
        <f t="shared" si="0"/>
        <v>8</v>
      </c>
      <c r="J41" s="6">
        <f>SUM(G$12:G41)</f>
        <v>1371</v>
      </c>
      <c r="K41" s="6">
        <f t="shared" si="3"/>
        <v>829</v>
      </c>
      <c r="L41" s="7">
        <f t="shared" si="4"/>
        <v>0</v>
      </c>
      <c r="M41" s="4">
        <f t="shared" si="5"/>
        <v>60</v>
      </c>
      <c r="N41" s="138"/>
      <c r="O41" s="139"/>
      <c r="P41" s="32"/>
      <c r="Q41" s="143">
        <v>0</v>
      </c>
      <c r="R41" s="143">
        <v>0</v>
      </c>
      <c r="S41" s="143">
        <v>0</v>
      </c>
      <c r="T41" s="145"/>
      <c r="U41" s="146"/>
      <c r="V41" s="146"/>
      <c r="W41" s="147"/>
      <c r="Y41" s="9"/>
      <c r="Z41" s="11"/>
      <c r="AA41" s="144"/>
      <c r="AB41" s="143"/>
      <c r="AC41" s="77"/>
      <c r="AD41" s="10"/>
      <c r="AE41" s="4"/>
      <c r="AF41" s="5"/>
      <c r="AG41" s="6"/>
      <c r="AH41" s="6"/>
      <c r="AI41" s="7"/>
      <c r="AJ41" s="4"/>
      <c r="AK41" s="138"/>
      <c r="AL41" s="139"/>
      <c r="AM41" s="32"/>
      <c r="AN41" s="143"/>
      <c r="AO41" s="143"/>
      <c r="AP41" s="143"/>
      <c r="AQ41" s="140"/>
      <c r="AR41" s="141"/>
      <c r="AS41" s="141"/>
      <c r="AT41" s="142"/>
    </row>
    <row r="42" spans="2:46" ht="15" customHeight="1" x14ac:dyDescent="0.3">
      <c r="B42" s="9">
        <v>42191</v>
      </c>
      <c r="C42" s="58" t="s">
        <v>65</v>
      </c>
      <c r="D42" s="144"/>
      <c r="E42" s="143">
        <v>8</v>
      </c>
      <c r="F42" s="77">
        <v>0</v>
      </c>
      <c r="G42" s="10">
        <v>57</v>
      </c>
      <c r="H42" s="4"/>
      <c r="I42" s="5">
        <f t="shared" si="0"/>
        <v>8</v>
      </c>
      <c r="J42" s="6">
        <f>SUM(G$12:G42)</f>
        <v>1428</v>
      </c>
      <c r="K42" s="6">
        <f t="shared" si="3"/>
        <v>772</v>
      </c>
      <c r="L42" s="7">
        <f t="shared" si="4"/>
        <v>0</v>
      </c>
      <c r="M42" s="4">
        <f t="shared" si="5"/>
        <v>57</v>
      </c>
      <c r="N42" s="138"/>
      <c r="O42" s="139"/>
      <c r="P42" s="32"/>
      <c r="Q42" s="143">
        <v>0</v>
      </c>
      <c r="R42" s="143">
        <v>0</v>
      </c>
      <c r="S42" s="143">
        <v>0</v>
      </c>
      <c r="T42" s="145"/>
      <c r="U42" s="146"/>
      <c r="V42" s="146"/>
      <c r="W42" s="147"/>
      <c r="Y42" s="9"/>
      <c r="Z42" s="11"/>
      <c r="AA42" s="144"/>
      <c r="AB42" s="143"/>
      <c r="AC42" s="77"/>
      <c r="AD42" s="10"/>
      <c r="AE42" s="4"/>
      <c r="AF42" s="5"/>
      <c r="AG42" s="6"/>
      <c r="AH42" s="6"/>
      <c r="AI42" s="7"/>
      <c r="AJ42" s="4"/>
      <c r="AK42" s="138"/>
      <c r="AL42" s="139"/>
      <c r="AM42" s="32"/>
      <c r="AN42" s="143"/>
      <c r="AO42" s="143"/>
      <c r="AP42" s="143"/>
      <c r="AQ42" s="140"/>
      <c r="AR42" s="141"/>
      <c r="AS42" s="141"/>
      <c r="AT42" s="142"/>
    </row>
    <row r="43" spans="2:46" ht="15" customHeight="1" x14ac:dyDescent="0.3">
      <c r="B43" s="9">
        <v>42192</v>
      </c>
      <c r="C43" s="58" t="s">
        <v>66</v>
      </c>
      <c r="D43" s="144"/>
      <c r="E43" s="143">
        <v>7</v>
      </c>
      <c r="F43" s="77">
        <v>0</v>
      </c>
      <c r="G43" s="10">
        <v>53</v>
      </c>
      <c r="H43" s="4"/>
      <c r="I43" s="5">
        <f t="shared" si="0"/>
        <v>7</v>
      </c>
      <c r="J43" s="6">
        <f>SUM(G$12:G43)</f>
        <v>1481</v>
      </c>
      <c r="K43" s="6">
        <f t="shared" si="3"/>
        <v>719</v>
      </c>
      <c r="L43" s="7">
        <f t="shared" si="4"/>
        <v>0</v>
      </c>
      <c r="M43" s="4">
        <f t="shared" si="5"/>
        <v>53</v>
      </c>
      <c r="N43" s="138"/>
      <c r="O43" s="139"/>
      <c r="P43" s="32"/>
      <c r="Q43" s="143">
        <v>0</v>
      </c>
      <c r="R43" s="143">
        <v>0</v>
      </c>
      <c r="S43" s="143">
        <v>0</v>
      </c>
      <c r="T43" s="145"/>
      <c r="U43" s="146"/>
      <c r="V43" s="146"/>
      <c r="W43" s="147"/>
      <c r="Y43" s="9"/>
      <c r="Z43" s="11"/>
      <c r="AA43" s="144"/>
      <c r="AB43" s="143"/>
      <c r="AC43" s="77"/>
      <c r="AD43" s="10"/>
      <c r="AE43" s="4"/>
      <c r="AF43" s="5"/>
      <c r="AG43" s="6"/>
      <c r="AH43" s="6"/>
      <c r="AI43" s="7"/>
      <c r="AJ43" s="4"/>
      <c r="AK43" s="138"/>
      <c r="AL43" s="139"/>
      <c r="AM43" s="32"/>
      <c r="AN43" s="143"/>
      <c r="AO43" s="143"/>
      <c r="AP43" s="143"/>
      <c r="AQ43" s="140"/>
      <c r="AR43" s="141"/>
      <c r="AS43" s="141"/>
      <c r="AT43" s="142"/>
    </row>
    <row r="44" spans="2:46" ht="15" customHeight="1" x14ac:dyDescent="0.3">
      <c r="B44" s="9">
        <v>42192</v>
      </c>
      <c r="C44" s="58" t="s">
        <v>67</v>
      </c>
      <c r="D44" s="148"/>
      <c r="E44" s="149">
        <v>8</v>
      </c>
      <c r="F44" s="77">
        <v>0</v>
      </c>
      <c r="G44" s="10">
        <v>62</v>
      </c>
      <c r="H44" s="4"/>
      <c r="I44" s="5">
        <f t="shared" si="0"/>
        <v>8</v>
      </c>
      <c r="J44" s="6">
        <f>SUM(G$12:G44)</f>
        <v>1543</v>
      </c>
      <c r="K44" s="6">
        <f t="shared" si="3"/>
        <v>657</v>
      </c>
      <c r="L44" s="7">
        <f t="shared" si="4"/>
        <v>0</v>
      </c>
      <c r="M44" s="4">
        <f t="shared" si="5"/>
        <v>62</v>
      </c>
      <c r="N44" s="150"/>
      <c r="O44" s="151"/>
      <c r="P44" s="32"/>
      <c r="Q44" s="149">
        <v>0</v>
      </c>
      <c r="R44" s="149">
        <v>0</v>
      </c>
      <c r="S44" s="149">
        <v>0</v>
      </c>
      <c r="T44" s="155"/>
      <c r="U44" s="156"/>
      <c r="V44" s="156"/>
      <c r="W44" s="157"/>
      <c r="Y44" s="9"/>
      <c r="Z44" s="11"/>
      <c r="AA44" s="148"/>
      <c r="AB44" s="149"/>
      <c r="AC44" s="77"/>
      <c r="AD44" s="10"/>
      <c r="AE44" s="4"/>
      <c r="AF44" s="5"/>
      <c r="AG44" s="6"/>
      <c r="AH44" s="6"/>
      <c r="AI44" s="7"/>
      <c r="AJ44" s="4"/>
      <c r="AK44" s="150"/>
      <c r="AL44" s="151"/>
      <c r="AM44" s="32"/>
      <c r="AN44" s="149"/>
      <c r="AO44" s="149"/>
      <c r="AP44" s="149"/>
      <c r="AQ44" s="152"/>
      <c r="AR44" s="153"/>
      <c r="AS44" s="153"/>
      <c r="AT44" s="154"/>
    </row>
    <row r="45" spans="2:46" ht="15" customHeight="1" x14ac:dyDescent="0.3">
      <c r="B45" s="9">
        <v>42192</v>
      </c>
      <c r="C45" s="58" t="s">
        <v>65</v>
      </c>
      <c r="D45" s="148"/>
      <c r="E45" s="149">
        <v>8</v>
      </c>
      <c r="F45" s="77">
        <v>0</v>
      </c>
      <c r="G45" s="10">
        <v>61</v>
      </c>
      <c r="H45" s="4"/>
      <c r="I45" s="5">
        <f t="shared" si="0"/>
        <v>8</v>
      </c>
      <c r="J45" s="6">
        <f>SUM(G$12:G45)</f>
        <v>1604</v>
      </c>
      <c r="K45" s="6">
        <f t="shared" si="3"/>
        <v>596</v>
      </c>
      <c r="L45" s="7">
        <f t="shared" si="4"/>
        <v>0</v>
      </c>
      <c r="M45" s="4">
        <f t="shared" si="5"/>
        <v>61</v>
      </c>
      <c r="N45" s="150"/>
      <c r="O45" s="151"/>
      <c r="P45" s="32"/>
      <c r="Q45" s="149">
        <v>0</v>
      </c>
      <c r="R45" s="149">
        <v>0</v>
      </c>
      <c r="S45" s="149">
        <v>0</v>
      </c>
      <c r="T45" s="155"/>
      <c r="U45" s="156"/>
      <c r="V45" s="156"/>
      <c r="W45" s="157"/>
      <c r="Y45" s="9"/>
      <c r="Z45" s="11"/>
      <c r="AA45" s="148"/>
      <c r="AB45" s="149"/>
      <c r="AC45" s="77"/>
      <c r="AD45" s="10"/>
      <c r="AE45" s="4"/>
      <c r="AF45" s="5"/>
      <c r="AG45" s="6"/>
      <c r="AH45" s="6"/>
      <c r="AI45" s="7"/>
      <c r="AJ45" s="4"/>
      <c r="AK45" s="150"/>
      <c r="AL45" s="151"/>
      <c r="AM45" s="32"/>
      <c r="AN45" s="149"/>
      <c r="AO45" s="149"/>
      <c r="AP45" s="149"/>
      <c r="AQ45" s="152"/>
      <c r="AR45" s="153"/>
      <c r="AS45" s="153"/>
      <c r="AT45" s="154"/>
    </row>
    <row r="46" spans="2:46" ht="15" customHeight="1" x14ac:dyDescent="0.3">
      <c r="B46" s="9">
        <v>42193</v>
      </c>
      <c r="C46" s="58" t="s">
        <v>66</v>
      </c>
      <c r="D46" s="148"/>
      <c r="E46" s="149">
        <v>6</v>
      </c>
      <c r="F46" s="77">
        <v>0</v>
      </c>
      <c r="G46" s="10">
        <v>43</v>
      </c>
      <c r="H46" s="4"/>
      <c r="I46" s="5">
        <f t="shared" si="0"/>
        <v>6</v>
      </c>
      <c r="J46" s="6">
        <f>SUM(G$12:G46)</f>
        <v>1647</v>
      </c>
      <c r="K46" s="6">
        <f t="shared" si="3"/>
        <v>553</v>
      </c>
      <c r="L46" s="7">
        <f t="shared" si="4"/>
        <v>0</v>
      </c>
      <c r="M46" s="4">
        <f t="shared" si="5"/>
        <v>43</v>
      </c>
      <c r="N46" s="150"/>
      <c r="O46" s="151"/>
      <c r="P46" s="32"/>
      <c r="Q46" s="149">
        <v>0</v>
      </c>
      <c r="R46" s="149">
        <v>0</v>
      </c>
      <c r="S46" s="149">
        <v>0</v>
      </c>
      <c r="T46" s="155"/>
      <c r="U46" s="156"/>
      <c r="V46" s="156"/>
      <c r="W46" s="157"/>
      <c r="Y46" s="9"/>
      <c r="Z46" s="11"/>
      <c r="AA46" s="148"/>
      <c r="AB46" s="149"/>
      <c r="AC46" s="77"/>
      <c r="AD46" s="10"/>
      <c r="AE46" s="4"/>
      <c r="AF46" s="5"/>
      <c r="AG46" s="6"/>
      <c r="AH46" s="6"/>
      <c r="AI46" s="7"/>
      <c r="AJ46" s="4"/>
      <c r="AK46" s="150"/>
      <c r="AL46" s="151"/>
      <c r="AM46" s="32"/>
      <c r="AN46" s="149"/>
      <c r="AO46" s="149"/>
      <c r="AP46" s="149"/>
      <c r="AQ46" s="152"/>
      <c r="AR46" s="153"/>
      <c r="AS46" s="153"/>
      <c r="AT46" s="154"/>
    </row>
    <row r="47" spans="2:46" ht="15" customHeight="1" x14ac:dyDescent="0.3">
      <c r="B47" s="9">
        <v>42193</v>
      </c>
      <c r="C47" s="58" t="s">
        <v>67</v>
      </c>
      <c r="D47" s="148"/>
      <c r="E47" s="149">
        <v>8</v>
      </c>
      <c r="F47" s="77">
        <v>0</v>
      </c>
      <c r="G47" s="10">
        <v>58</v>
      </c>
      <c r="H47" s="4"/>
      <c r="I47" s="5">
        <f t="shared" si="0"/>
        <v>8</v>
      </c>
      <c r="J47" s="6">
        <f>SUM(G$12:G47)</f>
        <v>1705</v>
      </c>
      <c r="K47" s="6">
        <f t="shared" si="3"/>
        <v>495</v>
      </c>
      <c r="L47" s="7">
        <f t="shared" si="4"/>
        <v>0</v>
      </c>
      <c r="M47" s="4">
        <f t="shared" si="5"/>
        <v>58</v>
      </c>
      <c r="N47" s="150"/>
      <c r="O47" s="151"/>
      <c r="P47" s="32"/>
      <c r="Q47" s="149">
        <v>0</v>
      </c>
      <c r="R47" s="149">
        <v>0</v>
      </c>
      <c r="S47" s="149">
        <v>0</v>
      </c>
      <c r="T47" s="155"/>
      <c r="U47" s="156"/>
      <c r="V47" s="156"/>
      <c r="W47" s="157"/>
      <c r="Y47" s="9"/>
      <c r="Z47" s="11"/>
      <c r="AA47" s="148"/>
      <c r="AB47" s="149"/>
      <c r="AC47" s="77"/>
      <c r="AD47" s="10"/>
      <c r="AE47" s="4"/>
      <c r="AF47" s="5"/>
      <c r="AG47" s="6"/>
      <c r="AH47" s="6"/>
      <c r="AI47" s="7"/>
      <c r="AJ47" s="4"/>
      <c r="AK47" s="150"/>
      <c r="AL47" s="151"/>
      <c r="AM47" s="32"/>
      <c r="AN47" s="149"/>
      <c r="AO47" s="149"/>
      <c r="AP47" s="149"/>
      <c r="AQ47" s="152"/>
      <c r="AR47" s="153"/>
      <c r="AS47" s="153"/>
      <c r="AT47" s="154"/>
    </row>
    <row r="48" spans="2:46" ht="15" customHeight="1" x14ac:dyDescent="0.3">
      <c r="B48" s="9">
        <v>42193</v>
      </c>
      <c r="C48" s="58" t="s">
        <v>73</v>
      </c>
      <c r="D48" s="148"/>
      <c r="E48" s="149">
        <v>7</v>
      </c>
      <c r="F48" s="77">
        <v>0</v>
      </c>
      <c r="G48" s="10">
        <v>52</v>
      </c>
      <c r="H48" s="4"/>
      <c r="I48" s="5">
        <f t="shared" si="0"/>
        <v>7</v>
      </c>
      <c r="J48" s="6">
        <f>SUM(G$12:G48)</f>
        <v>1757</v>
      </c>
      <c r="K48" s="6">
        <f t="shared" si="3"/>
        <v>443</v>
      </c>
      <c r="L48" s="7">
        <f t="shared" si="4"/>
        <v>0</v>
      </c>
      <c r="M48" s="4">
        <f t="shared" si="5"/>
        <v>52</v>
      </c>
      <c r="N48" s="150"/>
      <c r="O48" s="151"/>
      <c r="P48" s="32"/>
      <c r="Q48" s="149">
        <v>0</v>
      </c>
      <c r="R48" s="149">
        <v>0</v>
      </c>
      <c r="S48" s="149">
        <v>0</v>
      </c>
      <c r="T48" s="155"/>
      <c r="U48" s="156"/>
      <c r="V48" s="156"/>
      <c r="W48" s="157"/>
      <c r="Y48" s="9"/>
      <c r="Z48" s="11"/>
      <c r="AA48" s="148"/>
      <c r="AB48" s="149"/>
      <c r="AC48" s="77"/>
      <c r="AD48" s="10"/>
      <c r="AE48" s="4"/>
      <c r="AF48" s="5"/>
      <c r="AG48" s="6"/>
      <c r="AH48" s="6"/>
      <c r="AI48" s="7"/>
      <c r="AJ48" s="4"/>
      <c r="AK48" s="150"/>
      <c r="AL48" s="151"/>
      <c r="AM48" s="32"/>
      <c r="AN48" s="149"/>
      <c r="AO48" s="149"/>
      <c r="AP48" s="149"/>
      <c r="AQ48" s="152"/>
      <c r="AR48" s="153"/>
      <c r="AS48" s="153"/>
      <c r="AT48" s="154"/>
    </row>
    <row r="49" spans="2:46" ht="15" customHeight="1" x14ac:dyDescent="0.3">
      <c r="B49" s="9">
        <v>42194</v>
      </c>
      <c r="C49" s="58" t="s">
        <v>66</v>
      </c>
      <c r="D49" s="148"/>
      <c r="E49" s="149">
        <v>7</v>
      </c>
      <c r="F49" s="77">
        <v>0</v>
      </c>
      <c r="G49" s="10">
        <v>51</v>
      </c>
      <c r="H49" s="4"/>
      <c r="I49" s="5">
        <f t="shared" si="0"/>
        <v>7</v>
      </c>
      <c r="J49" s="6">
        <f>SUM(G$12:G49)</f>
        <v>1808</v>
      </c>
      <c r="K49" s="6">
        <f t="shared" si="3"/>
        <v>392</v>
      </c>
      <c r="L49" s="7">
        <f t="shared" si="4"/>
        <v>0</v>
      </c>
      <c r="M49" s="4">
        <f t="shared" si="5"/>
        <v>51</v>
      </c>
      <c r="N49" s="150"/>
      <c r="O49" s="151"/>
      <c r="P49" s="32"/>
      <c r="Q49" s="149">
        <v>0</v>
      </c>
      <c r="R49" s="149">
        <v>0</v>
      </c>
      <c r="S49" s="149">
        <v>0</v>
      </c>
      <c r="T49" s="155"/>
      <c r="U49" s="156"/>
      <c r="V49" s="156"/>
      <c r="W49" s="157"/>
      <c r="Y49" s="9"/>
      <c r="Z49" s="11"/>
      <c r="AA49" s="148"/>
      <c r="AB49" s="149"/>
      <c r="AC49" s="77"/>
      <c r="AD49" s="10"/>
      <c r="AE49" s="4"/>
      <c r="AF49" s="5"/>
      <c r="AG49" s="6"/>
      <c r="AH49" s="6"/>
      <c r="AI49" s="7"/>
      <c r="AJ49" s="4"/>
      <c r="AK49" s="150"/>
      <c r="AL49" s="151"/>
      <c r="AM49" s="32"/>
      <c r="AN49" s="149"/>
      <c r="AO49" s="149"/>
      <c r="AP49" s="149"/>
      <c r="AQ49" s="152"/>
      <c r="AR49" s="153"/>
      <c r="AS49" s="153"/>
      <c r="AT49" s="154"/>
    </row>
    <row r="50" spans="2:46" ht="15" customHeight="1" x14ac:dyDescent="0.3">
      <c r="B50" s="9">
        <v>42194</v>
      </c>
      <c r="C50" s="58" t="s">
        <v>67</v>
      </c>
      <c r="D50" s="144"/>
      <c r="E50" s="143">
        <v>4.5</v>
      </c>
      <c r="F50" s="77">
        <v>0</v>
      </c>
      <c r="G50" s="10">
        <v>34</v>
      </c>
      <c r="H50" s="4"/>
      <c r="I50" s="5">
        <f t="shared" si="0"/>
        <v>4.5</v>
      </c>
      <c r="J50" s="6">
        <f>SUM(G$12:G50)</f>
        <v>1842</v>
      </c>
      <c r="K50" s="6">
        <f t="shared" si="3"/>
        <v>358</v>
      </c>
      <c r="L50" s="7">
        <f t="shared" si="4"/>
        <v>0</v>
      </c>
      <c r="M50" s="4">
        <f t="shared" si="5"/>
        <v>34</v>
      </c>
      <c r="N50" s="138"/>
      <c r="O50" s="139"/>
      <c r="P50" s="32"/>
      <c r="Q50" s="143">
        <v>0</v>
      </c>
      <c r="R50" s="143">
        <v>0</v>
      </c>
      <c r="S50" s="143">
        <v>0</v>
      </c>
      <c r="T50" s="145"/>
      <c r="U50" s="146"/>
      <c r="V50" s="146"/>
      <c r="W50" s="147"/>
      <c r="Y50" s="9"/>
      <c r="Z50" s="11"/>
      <c r="AA50" s="144"/>
      <c r="AB50" s="143"/>
      <c r="AC50" s="77"/>
      <c r="AD50" s="10"/>
      <c r="AE50" s="4"/>
      <c r="AF50" s="5"/>
      <c r="AG50" s="6"/>
      <c r="AH50" s="6"/>
      <c r="AI50" s="7"/>
      <c r="AJ50" s="4"/>
      <c r="AK50" s="138"/>
      <c r="AL50" s="139"/>
      <c r="AM50" s="32"/>
      <c r="AN50" s="143"/>
      <c r="AO50" s="143"/>
      <c r="AP50" s="143"/>
      <c r="AQ50" s="140"/>
      <c r="AR50" s="141"/>
      <c r="AS50" s="141"/>
      <c r="AT50" s="142"/>
    </row>
    <row r="51" spans="2:46" ht="15" customHeight="1" x14ac:dyDescent="0.3">
      <c r="B51" s="9">
        <v>42194</v>
      </c>
      <c r="C51" s="58" t="s">
        <v>65</v>
      </c>
      <c r="D51" s="124"/>
      <c r="E51" s="123">
        <v>8</v>
      </c>
      <c r="F51" s="77">
        <v>0</v>
      </c>
      <c r="G51" s="10">
        <v>58</v>
      </c>
      <c r="H51" s="4"/>
      <c r="I51" s="5">
        <f t="shared" si="0"/>
        <v>8</v>
      </c>
      <c r="J51" s="6">
        <f>SUM(G$12:G51)</f>
        <v>1900</v>
      </c>
      <c r="K51" s="6">
        <f t="shared" si="3"/>
        <v>300</v>
      </c>
      <c r="L51" s="7">
        <f t="shared" si="4"/>
        <v>0</v>
      </c>
      <c r="M51" s="4">
        <f t="shared" si="5"/>
        <v>58</v>
      </c>
      <c r="N51" s="118"/>
      <c r="O51" s="119"/>
      <c r="P51" s="32"/>
      <c r="Q51" s="123">
        <v>0</v>
      </c>
      <c r="R51" s="123">
        <v>0</v>
      </c>
      <c r="S51" s="123">
        <v>0</v>
      </c>
      <c r="T51" s="125"/>
      <c r="U51" s="126"/>
      <c r="V51" s="126"/>
      <c r="W51" s="127"/>
      <c r="Y51" s="9"/>
      <c r="Z51" s="11"/>
      <c r="AA51" s="124"/>
      <c r="AB51" s="123"/>
      <c r="AC51" s="77"/>
      <c r="AD51" s="10"/>
      <c r="AE51" s="4"/>
      <c r="AF51" s="5"/>
      <c r="AG51" s="6"/>
      <c r="AH51" s="6"/>
      <c r="AI51" s="7"/>
      <c r="AJ51" s="4"/>
      <c r="AK51" s="118"/>
      <c r="AL51" s="119"/>
      <c r="AM51" s="32"/>
      <c r="AN51" s="123"/>
      <c r="AO51" s="123"/>
      <c r="AP51" s="123"/>
      <c r="AQ51" s="120"/>
      <c r="AR51" s="121"/>
      <c r="AS51" s="121"/>
      <c r="AT51" s="122"/>
    </row>
    <row r="52" spans="2:46" ht="15" customHeight="1" x14ac:dyDescent="0.3">
      <c r="B52" s="9">
        <v>42195</v>
      </c>
      <c r="C52" s="58" t="s">
        <v>74</v>
      </c>
      <c r="D52" s="158"/>
      <c r="E52" s="159">
        <v>7</v>
      </c>
      <c r="F52" s="77">
        <v>0</v>
      </c>
      <c r="G52" s="10">
        <v>45</v>
      </c>
      <c r="H52" s="4"/>
      <c r="I52" s="5">
        <f t="shared" si="0"/>
        <v>7</v>
      </c>
      <c r="J52" s="6">
        <f>SUM(G$12:G52)</f>
        <v>1945</v>
      </c>
      <c r="K52" s="6">
        <f t="shared" si="3"/>
        <v>255</v>
      </c>
      <c r="L52" s="7">
        <f t="shared" si="4"/>
        <v>0</v>
      </c>
      <c r="M52" s="4">
        <f t="shared" si="5"/>
        <v>45</v>
      </c>
      <c r="N52" s="160"/>
      <c r="O52" s="161"/>
      <c r="P52" s="32"/>
      <c r="Q52" s="159">
        <v>0</v>
      </c>
      <c r="R52" s="159">
        <v>0</v>
      </c>
      <c r="S52" s="159">
        <v>0</v>
      </c>
      <c r="T52" s="165"/>
      <c r="U52" s="166"/>
      <c r="V52" s="166"/>
      <c r="W52" s="167"/>
      <c r="Y52" s="9"/>
      <c r="Z52" s="11"/>
      <c r="AA52" s="158"/>
      <c r="AB52" s="159"/>
      <c r="AC52" s="77"/>
      <c r="AD52" s="10"/>
      <c r="AE52" s="4"/>
      <c r="AF52" s="5"/>
      <c r="AG52" s="6"/>
      <c r="AH52" s="6"/>
      <c r="AI52" s="7"/>
      <c r="AJ52" s="4"/>
      <c r="AK52" s="160"/>
      <c r="AL52" s="161"/>
      <c r="AM52" s="32"/>
      <c r="AN52" s="159"/>
      <c r="AO52" s="159"/>
      <c r="AP52" s="159"/>
      <c r="AQ52" s="162"/>
      <c r="AR52" s="163"/>
      <c r="AS52" s="163"/>
      <c r="AT52" s="164"/>
    </row>
    <row r="53" spans="2:46" ht="15" customHeight="1" x14ac:dyDescent="0.3">
      <c r="B53" s="9">
        <v>42195</v>
      </c>
      <c r="C53" s="58" t="s">
        <v>67</v>
      </c>
      <c r="D53" s="158"/>
      <c r="E53" s="159">
        <v>8</v>
      </c>
      <c r="F53" s="77">
        <v>0</v>
      </c>
      <c r="G53" s="10">
        <v>59</v>
      </c>
      <c r="H53" s="4"/>
      <c r="I53" s="5">
        <f t="shared" si="0"/>
        <v>8</v>
      </c>
      <c r="J53" s="6">
        <f>SUM(G$12:G53)</f>
        <v>2004</v>
      </c>
      <c r="K53" s="6">
        <f t="shared" si="3"/>
        <v>196</v>
      </c>
      <c r="L53" s="7">
        <f t="shared" si="4"/>
        <v>0</v>
      </c>
      <c r="M53" s="4">
        <f t="shared" si="5"/>
        <v>59</v>
      </c>
      <c r="N53" s="160"/>
      <c r="O53" s="161"/>
      <c r="P53" s="32"/>
      <c r="Q53" s="159">
        <v>0</v>
      </c>
      <c r="R53" s="159">
        <v>0</v>
      </c>
      <c r="S53" s="159">
        <v>0</v>
      </c>
      <c r="T53" s="165"/>
      <c r="U53" s="166"/>
      <c r="V53" s="166"/>
      <c r="W53" s="167"/>
      <c r="Y53" s="9"/>
      <c r="Z53" s="11"/>
      <c r="AA53" s="158"/>
      <c r="AB53" s="159"/>
      <c r="AC53" s="77"/>
      <c r="AD53" s="10"/>
      <c r="AE53" s="4"/>
      <c r="AF53" s="5"/>
      <c r="AG53" s="6"/>
      <c r="AH53" s="6"/>
      <c r="AI53" s="7"/>
      <c r="AJ53" s="4"/>
      <c r="AK53" s="160"/>
      <c r="AL53" s="161"/>
      <c r="AM53" s="32"/>
      <c r="AN53" s="159"/>
      <c r="AO53" s="159"/>
      <c r="AP53" s="159"/>
      <c r="AQ53" s="162"/>
      <c r="AR53" s="163"/>
      <c r="AS53" s="163"/>
      <c r="AT53" s="164"/>
    </row>
    <row r="54" spans="2:46" ht="15" customHeight="1" x14ac:dyDescent="0.3">
      <c r="B54" s="9">
        <v>42195</v>
      </c>
      <c r="C54" s="58" t="s">
        <v>65</v>
      </c>
      <c r="D54" s="158"/>
      <c r="E54" s="159">
        <v>8</v>
      </c>
      <c r="F54" s="77">
        <v>0</v>
      </c>
      <c r="G54" s="10">
        <v>57</v>
      </c>
      <c r="H54" s="4"/>
      <c r="I54" s="5">
        <f t="shared" si="0"/>
        <v>8</v>
      </c>
      <c r="J54" s="6">
        <f>SUM(G$12:G54)</f>
        <v>2061</v>
      </c>
      <c r="K54" s="6">
        <f t="shared" si="3"/>
        <v>139</v>
      </c>
      <c r="L54" s="7">
        <f t="shared" si="4"/>
        <v>0</v>
      </c>
      <c r="M54" s="4">
        <f t="shared" si="5"/>
        <v>57</v>
      </c>
      <c r="N54" s="160"/>
      <c r="O54" s="161"/>
      <c r="P54" s="32"/>
      <c r="Q54" s="159">
        <v>0</v>
      </c>
      <c r="R54" s="159">
        <v>0</v>
      </c>
      <c r="S54" s="159">
        <v>0</v>
      </c>
      <c r="T54" s="165"/>
      <c r="U54" s="166"/>
      <c r="V54" s="166"/>
      <c r="W54" s="167"/>
      <c r="Y54" s="9"/>
      <c r="Z54" s="11"/>
      <c r="AA54" s="158"/>
      <c r="AB54" s="159"/>
      <c r="AC54" s="77"/>
      <c r="AD54" s="10"/>
      <c r="AE54" s="4"/>
      <c r="AF54" s="5"/>
      <c r="AG54" s="6"/>
      <c r="AH54" s="6"/>
      <c r="AI54" s="7"/>
      <c r="AJ54" s="4"/>
      <c r="AK54" s="160"/>
      <c r="AL54" s="161"/>
      <c r="AM54" s="32"/>
      <c r="AN54" s="159"/>
      <c r="AO54" s="159"/>
      <c r="AP54" s="159"/>
      <c r="AQ54" s="162"/>
      <c r="AR54" s="163"/>
      <c r="AS54" s="163"/>
      <c r="AT54" s="164"/>
    </row>
    <row r="55" spans="2:46" ht="15" customHeight="1" x14ac:dyDescent="0.3">
      <c r="B55" s="9">
        <v>42196</v>
      </c>
      <c r="C55" s="58" t="s">
        <v>66</v>
      </c>
      <c r="D55" s="158"/>
      <c r="E55" s="159">
        <v>6</v>
      </c>
      <c r="F55" s="77">
        <v>0</v>
      </c>
      <c r="G55" s="10">
        <v>43</v>
      </c>
      <c r="H55" s="4"/>
      <c r="I55" s="5">
        <f t="shared" si="0"/>
        <v>6</v>
      </c>
      <c r="J55" s="6">
        <f>SUM(G$12:G55)</f>
        <v>2104</v>
      </c>
      <c r="K55" s="6">
        <f t="shared" si="3"/>
        <v>96</v>
      </c>
      <c r="L55" s="7">
        <f t="shared" si="4"/>
        <v>0</v>
      </c>
      <c r="M55" s="4">
        <f t="shared" si="5"/>
        <v>43</v>
      </c>
      <c r="N55" s="160"/>
      <c r="O55" s="161"/>
      <c r="P55" s="32"/>
      <c r="Q55" s="159">
        <v>0</v>
      </c>
      <c r="R55" s="159">
        <v>0</v>
      </c>
      <c r="S55" s="159">
        <v>0</v>
      </c>
      <c r="T55" s="165"/>
      <c r="U55" s="166"/>
      <c r="V55" s="166"/>
      <c r="W55" s="167"/>
      <c r="Y55" s="9"/>
      <c r="Z55" s="11"/>
      <c r="AA55" s="158"/>
      <c r="AB55" s="159"/>
      <c r="AC55" s="77"/>
      <c r="AD55" s="10"/>
      <c r="AE55" s="4"/>
      <c r="AF55" s="5"/>
      <c r="AG55" s="6"/>
      <c r="AH55" s="6"/>
      <c r="AI55" s="7"/>
      <c r="AJ55" s="4"/>
      <c r="AK55" s="160"/>
      <c r="AL55" s="161"/>
      <c r="AM55" s="32"/>
      <c r="AN55" s="159"/>
      <c r="AO55" s="159"/>
      <c r="AP55" s="159"/>
      <c r="AQ55" s="162"/>
      <c r="AR55" s="163"/>
      <c r="AS55" s="163"/>
      <c r="AT55" s="164"/>
    </row>
    <row r="56" spans="2:46" ht="15" customHeight="1" x14ac:dyDescent="0.3">
      <c r="B56" s="9">
        <v>42196</v>
      </c>
      <c r="C56" s="58" t="s">
        <v>67</v>
      </c>
      <c r="D56" s="158"/>
      <c r="E56" s="159">
        <v>5</v>
      </c>
      <c r="F56" s="77">
        <v>0</v>
      </c>
      <c r="G56" s="10">
        <v>31</v>
      </c>
      <c r="H56" s="4"/>
      <c r="I56" s="5">
        <f t="shared" si="0"/>
        <v>5</v>
      </c>
      <c r="J56" s="6">
        <f>SUM(G$12:G56)</f>
        <v>2135</v>
      </c>
      <c r="K56" s="6">
        <f t="shared" si="3"/>
        <v>65</v>
      </c>
      <c r="L56" s="7">
        <f t="shared" si="4"/>
        <v>0</v>
      </c>
      <c r="M56" s="4">
        <f t="shared" si="5"/>
        <v>31</v>
      </c>
      <c r="N56" s="160"/>
      <c r="O56" s="161"/>
      <c r="P56" s="32"/>
      <c r="Q56" s="159">
        <v>0</v>
      </c>
      <c r="R56" s="159">
        <v>0</v>
      </c>
      <c r="S56" s="159">
        <v>0</v>
      </c>
      <c r="T56" s="165"/>
      <c r="U56" s="166"/>
      <c r="V56" s="166"/>
      <c r="W56" s="167"/>
      <c r="Y56" s="9"/>
      <c r="Z56" s="11"/>
      <c r="AA56" s="158"/>
      <c r="AB56" s="159"/>
      <c r="AC56" s="77"/>
      <c r="AD56" s="10"/>
      <c r="AE56" s="4"/>
      <c r="AF56" s="5"/>
      <c r="AG56" s="6"/>
      <c r="AH56" s="6"/>
      <c r="AI56" s="7"/>
      <c r="AJ56" s="4"/>
      <c r="AK56" s="160"/>
      <c r="AL56" s="161"/>
      <c r="AM56" s="32"/>
      <c r="AN56" s="159"/>
      <c r="AO56" s="159"/>
      <c r="AP56" s="159"/>
      <c r="AQ56" s="162"/>
      <c r="AR56" s="163"/>
      <c r="AS56" s="163"/>
      <c r="AT56" s="164"/>
    </row>
    <row r="57" spans="2:46" ht="15" customHeight="1" x14ac:dyDescent="0.3">
      <c r="B57" s="9">
        <v>42196</v>
      </c>
      <c r="C57" s="58" t="s">
        <v>65</v>
      </c>
      <c r="D57" s="158"/>
      <c r="E57" s="159">
        <v>6</v>
      </c>
      <c r="F57" s="77">
        <v>0</v>
      </c>
      <c r="G57" s="10">
        <v>43</v>
      </c>
      <c r="H57" s="4"/>
      <c r="I57" s="5">
        <f t="shared" si="0"/>
        <v>6</v>
      </c>
      <c r="J57" s="6">
        <f>SUM(G$12:G57)</f>
        <v>2178</v>
      </c>
      <c r="K57" s="6">
        <f t="shared" si="3"/>
        <v>22</v>
      </c>
      <c r="L57" s="7">
        <f t="shared" si="4"/>
        <v>0</v>
      </c>
      <c r="M57" s="4">
        <f t="shared" si="5"/>
        <v>43</v>
      </c>
      <c r="N57" s="160"/>
      <c r="O57" s="161"/>
      <c r="P57" s="32"/>
      <c r="Q57" s="159">
        <v>0</v>
      </c>
      <c r="R57" s="159">
        <v>0</v>
      </c>
      <c r="S57" s="159">
        <v>0</v>
      </c>
      <c r="T57" s="165"/>
      <c r="U57" s="166"/>
      <c r="V57" s="166"/>
      <c r="W57" s="167"/>
      <c r="Y57" s="9"/>
      <c r="Z57" s="11"/>
      <c r="AA57" s="158"/>
      <c r="AB57" s="159"/>
      <c r="AC57" s="77"/>
      <c r="AD57" s="10"/>
      <c r="AE57" s="4"/>
      <c r="AF57" s="5"/>
      <c r="AG57" s="6"/>
      <c r="AH57" s="6"/>
      <c r="AI57" s="7"/>
      <c r="AJ57" s="4"/>
      <c r="AK57" s="160"/>
      <c r="AL57" s="161"/>
      <c r="AM57" s="32"/>
      <c r="AN57" s="159"/>
      <c r="AO57" s="159"/>
      <c r="AP57" s="159"/>
      <c r="AQ57" s="162"/>
      <c r="AR57" s="163"/>
      <c r="AS57" s="163"/>
      <c r="AT57" s="164"/>
    </row>
    <row r="58" spans="2:46" ht="15" customHeight="1" x14ac:dyDescent="0.3">
      <c r="B58" s="9">
        <v>42198</v>
      </c>
      <c r="C58" s="58" t="s">
        <v>74</v>
      </c>
      <c r="D58" s="168"/>
      <c r="E58" s="169">
        <v>7</v>
      </c>
      <c r="F58" s="77">
        <v>0</v>
      </c>
      <c r="G58" s="10">
        <v>54</v>
      </c>
      <c r="H58" s="4"/>
      <c r="I58" s="5">
        <f t="shared" si="0"/>
        <v>7</v>
      </c>
      <c r="J58" s="6">
        <f>SUM(G$12:G58)</f>
        <v>2232</v>
      </c>
      <c r="K58" s="6">
        <f t="shared" si="3"/>
        <v>-32</v>
      </c>
      <c r="L58" s="7">
        <f t="shared" si="4"/>
        <v>0</v>
      </c>
      <c r="M58" s="4">
        <f t="shared" si="5"/>
        <v>54</v>
      </c>
      <c r="N58" s="170"/>
      <c r="O58" s="171"/>
      <c r="P58" s="32"/>
      <c r="Q58" s="169">
        <v>0</v>
      </c>
      <c r="R58" s="169">
        <v>0</v>
      </c>
      <c r="S58" s="169">
        <v>0</v>
      </c>
      <c r="T58" s="175"/>
      <c r="U58" s="176"/>
      <c r="V58" s="176"/>
      <c r="W58" s="177"/>
      <c r="Y58" s="9"/>
      <c r="Z58" s="11"/>
      <c r="AA58" s="168"/>
      <c r="AB58" s="169"/>
      <c r="AC58" s="77"/>
      <c r="AD58" s="10"/>
      <c r="AE58" s="4"/>
      <c r="AF58" s="5"/>
      <c r="AG58" s="6"/>
      <c r="AH58" s="6"/>
      <c r="AI58" s="7"/>
      <c r="AJ58" s="4"/>
      <c r="AK58" s="170"/>
      <c r="AL58" s="171"/>
      <c r="AM58" s="32"/>
      <c r="AN58" s="169"/>
      <c r="AO58" s="169"/>
      <c r="AP58" s="169"/>
      <c r="AQ58" s="172"/>
      <c r="AR58" s="173"/>
      <c r="AS58" s="173"/>
      <c r="AT58" s="174"/>
    </row>
    <row r="59" spans="2:46" ht="15" customHeight="1" x14ac:dyDescent="0.3">
      <c r="B59" s="9">
        <v>42198</v>
      </c>
      <c r="C59" s="58" t="s">
        <v>75</v>
      </c>
      <c r="D59" s="168"/>
      <c r="E59" s="169">
        <v>0</v>
      </c>
      <c r="F59" s="77">
        <v>0</v>
      </c>
      <c r="G59" s="10">
        <v>0</v>
      </c>
      <c r="H59" s="4"/>
      <c r="I59" s="5">
        <f t="shared" si="0"/>
        <v>0</v>
      </c>
      <c r="J59" s="6">
        <f>SUM(G$12:G59)</f>
        <v>2232</v>
      </c>
      <c r="K59" s="6">
        <f t="shared" si="3"/>
        <v>-32</v>
      </c>
      <c r="L59" s="7">
        <f t="shared" si="4"/>
        <v>0</v>
      </c>
      <c r="M59" s="4">
        <f t="shared" si="5"/>
        <v>0</v>
      </c>
      <c r="N59" s="170"/>
      <c r="O59" s="171"/>
      <c r="P59" s="32"/>
      <c r="Q59" s="169">
        <v>0</v>
      </c>
      <c r="R59" s="169">
        <v>0</v>
      </c>
      <c r="S59" s="169">
        <v>3</v>
      </c>
      <c r="T59" s="258" t="s">
        <v>78</v>
      </c>
      <c r="U59" s="259"/>
      <c r="V59" s="259"/>
      <c r="W59" s="260"/>
      <c r="Y59" s="9"/>
      <c r="Z59" s="11"/>
      <c r="AA59" s="168"/>
      <c r="AB59" s="169"/>
      <c r="AC59" s="77"/>
      <c r="AD59" s="10"/>
      <c r="AE59" s="4"/>
      <c r="AF59" s="5"/>
      <c r="AG59" s="6"/>
      <c r="AH59" s="6"/>
      <c r="AI59" s="7"/>
      <c r="AJ59" s="4"/>
      <c r="AK59" s="170"/>
      <c r="AL59" s="171"/>
      <c r="AM59" s="32"/>
      <c r="AN59" s="169"/>
      <c r="AO59" s="169"/>
      <c r="AP59" s="169"/>
      <c r="AQ59" s="172"/>
      <c r="AR59" s="173"/>
      <c r="AS59" s="173"/>
      <c r="AT59" s="174"/>
    </row>
    <row r="60" spans="2:46" ht="15" customHeight="1" x14ac:dyDescent="0.3">
      <c r="B60" s="9">
        <v>42198</v>
      </c>
      <c r="C60" s="58" t="s">
        <v>66</v>
      </c>
      <c r="D60" s="168"/>
      <c r="E60" s="169">
        <v>1</v>
      </c>
      <c r="F60" s="77">
        <v>0</v>
      </c>
      <c r="G60" s="10">
        <v>7</v>
      </c>
      <c r="H60" s="4"/>
      <c r="I60" s="5">
        <f t="shared" si="0"/>
        <v>1</v>
      </c>
      <c r="J60" s="6">
        <f>SUM(G$12:G60)</f>
        <v>2239</v>
      </c>
      <c r="K60" s="6">
        <f t="shared" si="3"/>
        <v>-39</v>
      </c>
      <c r="L60" s="7">
        <f t="shared" si="4"/>
        <v>0</v>
      </c>
      <c r="M60" s="4">
        <f t="shared" si="5"/>
        <v>7</v>
      </c>
      <c r="N60" s="170"/>
      <c r="O60" s="171"/>
      <c r="P60" s="32"/>
      <c r="Q60" s="169">
        <v>0</v>
      </c>
      <c r="R60" s="169">
        <v>0</v>
      </c>
      <c r="S60" s="169">
        <v>0</v>
      </c>
      <c r="T60" s="258" t="s">
        <v>76</v>
      </c>
      <c r="U60" s="259"/>
      <c r="V60" s="259"/>
      <c r="W60" s="260"/>
      <c r="Y60" s="9"/>
      <c r="Z60" s="11"/>
      <c r="AA60" s="168"/>
      <c r="AB60" s="169"/>
      <c r="AC60" s="77"/>
      <c r="AD60" s="10"/>
      <c r="AE60" s="4"/>
      <c r="AF60" s="5"/>
      <c r="AG60" s="6"/>
      <c r="AH60" s="6"/>
      <c r="AI60" s="7"/>
      <c r="AJ60" s="4"/>
      <c r="AK60" s="170"/>
      <c r="AL60" s="171"/>
      <c r="AM60" s="32"/>
      <c r="AN60" s="169"/>
      <c r="AO60" s="169"/>
      <c r="AP60" s="169"/>
      <c r="AQ60" s="172"/>
      <c r="AR60" s="173"/>
      <c r="AS60" s="173"/>
      <c r="AT60" s="174"/>
    </row>
    <row r="61" spans="2:46" ht="15" customHeight="1" x14ac:dyDescent="0.3">
      <c r="B61" s="9">
        <v>42198</v>
      </c>
      <c r="C61" s="11" t="s">
        <v>65</v>
      </c>
      <c r="D61" s="49"/>
      <c r="E61" s="48">
        <v>1</v>
      </c>
      <c r="F61" s="78">
        <v>0</v>
      </c>
      <c r="G61" s="10">
        <v>7</v>
      </c>
      <c r="H61" s="4" t="e">
        <f>IF(G61="","",(IF(#REF!=0,"",(#REF!*G61*#REF!))))</f>
        <v>#REF!</v>
      </c>
      <c r="I61" s="5">
        <f t="shared" si="0"/>
        <v>1</v>
      </c>
      <c r="J61" s="6">
        <f>SUM(G$12:G61)</f>
        <v>2246</v>
      </c>
      <c r="K61" s="6">
        <f t="shared" si="3"/>
        <v>-46</v>
      </c>
      <c r="L61" s="7">
        <f t="shared" si="4"/>
        <v>0</v>
      </c>
      <c r="M61" s="4">
        <f t="shared" si="5"/>
        <v>7</v>
      </c>
      <c r="N61" s="185" t="str">
        <f t="shared" si="6"/>
        <v/>
      </c>
      <c r="O61" s="186"/>
      <c r="P61" s="32"/>
      <c r="Q61" s="8">
        <v>0</v>
      </c>
      <c r="R61" s="8">
        <v>0</v>
      </c>
      <c r="S61" s="8">
        <v>0</v>
      </c>
      <c r="T61" s="187" t="s">
        <v>77</v>
      </c>
      <c r="U61" s="188"/>
      <c r="V61" s="188"/>
      <c r="W61" s="189"/>
      <c r="Y61" s="9"/>
      <c r="Z61" s="11"/>
      <c r="AA61" s="94"/>
      <c r="AB61" s="85"/>
      <c r="AC61" s="78"/>
      <c r="AD61" s="10"/>
      <c r="AE61" s="4" t="str">
        <f>IF(AD61="","",(IF(#REF!=0,"",(#REF!*AD61*#REF!))))</f>
        <v/>
      </c>
      <c r="AF61" s="5" t="str">
        <f t="shared" si="12"/>
        <v/>
      </c>
      <c r="AG61" s="6">
        <f>SUM(AD$12:AD61)</f>
        <v>0</v>
      </c>
      <c r="AH61" s="6">
        <f t="shared" si="9"/>
        <v>0</v>
      </c>
      <c r="AI61" s="7">
        <f t="shared" si="2"/>
        <v>0</v>
      </c>
      <c r="AJ61" s="4">
        <f t="shared" si="7"/>
        <v>0</v>
      </c>
      <c r="AK61" s="185" t="str">
        <f t="shared" si="8"/>
        <v/>
      </c>
      <c r="AL61" s="186"/>
      <c r="AM61" s="32"/>
      <c r="AN61" s="85"/>
      <c r="AO61" s="85"/>
      <c r="AP61" s="85"/>
      <c r="AQ61" s="187"/>
      <c r="AR61" s="188"/>
      <c r="AS61" s="188"/>
      <c r="AT61" s="189"/>
    </row>
    <row r="62" spans="2:46" ht="15" customHeight="1" x14ac:dyDescent="0.3">
      <c r="B62" s="231" t="s">
        <v>20</v>
      </c>
      <c r="C62" s="232"/>
      <c r="D62" s="50"/>
      <c r="E62" s="60">
        <f>SUM(E13:E61)</f>
        <v>313</v>
      </c>
      <c r="F62" s="60">
        <f>SUM(F13:F61)</f>
        <v>0</v>
      </c>
      <c r="G62" s="60">
        <f>SUM(G13:G61)</f>
        <v>2246</v>
      </c>
      <c r="H62" s="79"/>
      <c r="I62" s="60">
        <f t="shared" ref="I62" si="13">IF(G62="","",(SUM(E62+F62+Q62)))</f>
        <v>313</v>
      </c>
      <c r="J62" s="80">
        <f>J61</f>
        <v>2246</v>
      </c>
      <c r="K62" s="80">
        <f t="shared" ref="K62" si="14">E$4-J62</f>
        <v>-46</v>
      </c>
      <c r="L62" s="81">
        <f>SUM(L13:L61)</f>
        <v>0</v>
      </c>
      <c r="M62" s="79">
        <f>SUM(M13:M61)</f>
        <v>2246</v>
      </c>
      <c r="N62" s="256" t="e">
        <f>SUM(M62/L62)</f>
        <v>#DIV/0!</v>
      </c>
      <c r="O62" s="257"/>
      <c r="P62" s="82"/>
      <c r="Q62" s="81">
        <f>SUM(Q13:Q61)</f>
        <v>0</v>
      </c>
      <c r="R62" s="81"/>
      <c r="S62" s="81">
        <f>SUM(S13:S61)</f>
        <v>3</v>
      </c>
      <c r="T62" s="222"/>
      <c r="U62" s="223"/>
      <c r="V62" s="223"/>
      <c r="W62" s="224"/>
      <c r="Y62" s="231" t="s">
        <v>20</v>
      </c>
      <c r="Z62" s="232"/>
      <c r="AA62" s="50"/>
      <c r="AB62" s="60">
        <f>SUM(AB13:AB61)</f>
        <v>0</v>
      </c>
      <c r="AC62" s="60">
        <f>SUM(AC13:AC61)</f>
        <v>0</v>
      </c>
      <c r="AD62" s="60">
        <f>SUM(AD13:AD61)</f>
        <v>0</v>
      </c>
      <c r="AE62" s="79"/>
      <c r="AF62" s="60">
        <f t="shared" si="12"/>
        <v>0</v>
      </c>
      <c r="AG62" s="80">
        <f>AG61</f>
        <v>0</v>
      </c>
      <c r="AH62" s="80">
        <f t="shared" si="9"/>
        <v>0</v>
      </c>
      <c r="AI62" s="81">
        <f>SUM(AI13:AI61)</f>
        <v>0</v>
      </c>
      <c r="AJ62" s="79">
        <f>SUM(AJ13:AJ61)</f>
        <v>0</v>
      </c>
      <c r="AK62" s="256" t="e">
        <f>SUM(AJ62/AI62)</f>
        <v>#DIV/0!</v>
      </c>
      <c r="AL62" s="257"/>
      <c r="AM62" s="82"/>
      <c r="AN62" s="81">
        <f>SUM(AN13:AN61)</f>
        <v>0</v>
      </c>
      <c r="AO62" s="81"/>
      <c r="AP62" s="81">
        <f>SUM(AP13:AP61)</f>
        <v>0</v>
      </c>
      <c r="AQ62" s="222"/>
      <c r="AR62" s="223"/>
      <c r="AS62" s="223"/>
      <c r="AT62" s="224"/>
    </row>
    <row r="63" spans="2:46" s="12" customFormat="1" ht="15" thickBot="1" x14ac:dyDescent="0.35">
      <c r="B63" s="225" t="s">
        <v>37</v>
      </c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7"/>
      <c r="X63" s="95"/>
      <c r="Y63" s="320" t="s">
        <v>37</v>
      </c>
      <c r="Z63" s="321"/>
      <c r="AA63" s="321"/>
      <c r="AB63" s="321"/>
      <c r="AC63" s="321"/>
      <c r="AD63" s="322"/>
      <c r="AE63" s="322"/>
      <c r="AF63" s="322"/>
      <c r="AG63" s="322"/>
      <c r="AH63" s="322"/>
      <c r="AI63" s="321"/>
      <c r="AJ63" s="321"/>
      <c r="AK63" s="321"/>
      <c r="AL63" s="321"/>
      <c r="AM63" s="321"/>
      <c r="AN63" s="321"/>
      <c r="AO63" s="321"/>
      <c r="AP63" s="321"/>
      <c r="AQ63" s="322"/>
      <c r="AR63" s="322"/>
      <c r="AS63" s="322"/>
      <c r="AT63" s="323"/>
    </row>
    <row r="64" spans="2:46" ht="15" customHeight="1" x14ac:dyDescent="0.3">
      <c r="B64" s="228" t="s">
        <v>62</v>
      </c>
      <c r="C64" s="229"/>
      <c r="D64" s="229"/>
      <c r="E64" s="229"/>
      <c r="F64" s="230"/>
      <c r="G64" s="44"/>
      <c r="H64" s="45" t="str">
        <f>IF(G64="","",(IF(#REF!=0,"",(#REF!*G64*#REF!))))</f>
        <v/>
      </c>
      <c r="I64" s="46"/>
      <c r="J64" s="45"/>
      <c r="K64" s="45">
        <f>E$4</f>
        <v>2200</v>
      </c>
      <c r="L64" s="238" t="s">
        <v>55</v>
      </c>
      <c r="M64" s="239"/>
      <c r="N64" s="238"/>
      <c r="O64" s="240"/>
      <c r="P64" s="65"/>
      <c r="Q64" s="65"/>
      <c r="R64" s="65"/>
      <c r="S64" s="66"/>
      <c r="T64" s="68"/>
      <c r="U64" s="69"/>
      <c r="V64" s="54">
        <f>SUM(F65:F66)</f>
        <v>0</v>
      </c>
      <c r="W64" s="55" t="e">
        <f>U64/V64</f>
        <v>#DIV/0!</v>
      </c>
      <c r="Y64" s="228" t="s">
        <v>38</v>
      </c>
      <c r="Z64" s="229"/>
      <c r="AA64" s="229"/>
      <c r="AB64" s="229"/>
      <c r="AC64" s="230"/>
      <c r="AD64" s="44"/>
      <c r="AE64" s="45" t="str">
        <f>IF(AD64="","",(IF(#REF!=0,"",(#REF!*AD64*#REF!))))</f>
        <v/>
      </c>
      <c r="AF64" s="46"/>
      <c r="AG64" s="45"/>
      <c r="AH64" s="45">
        <f>AB$4</f>
        <v>0</v>
      </c>
      <c r="AI64" s="238" t="s">
        <v>55</v>
      </c>
      <c r="AJ64" s="239"/>
      <c r="AK64" s="238"/>
      <c r="AL64" s="240"/>
      <c r="AM64" s="65"/>
      <c r="AN64" s="65"/>
      <c r="AO64" s="65"/>
      <c r="AP64" s="66"/>
      <c r="AQ64" s="68"/>
      <c r="AR64" s="69"/>
      <c r="AS64" s="54">
        <f>SUM(AC65:AC66)</f>
        <v>0</v>
      </c>
      <c r="AT64" s="55" t="e">
        <f>AR64/AS64</f>
        <v>#DIV/0!</v>
      </c>
    </row>
    <row r="65" spans="2:46" ht="15" customHeight="1" x14ac:dyDescent="0.3">
      <c r="B65" s="9"/>
      <c r="C65" s="58"/>
      <c r="D65" s="56"/>
      <c r="E65" s="56"/>
      <c r="F65" s="56"/>
      <c r="G65" s="10"/>
      <c r="H65" s="4"/>
      <c r="I65" s="7" t="str">
        <f t="shared" ref="I65:I66" si="15">IF(G65="","",(SUM(E65+F65+Q65)))</f>
        <v/>
      </c>
      <c r="J65" s="6">
        <f>SUM(G$64:G65)</f>
        <v>0</v>
      </c>
      <c r="K65" s="6">
        <f t="shared" ref="K65:K66" si="16">E$4-J65</f>
        <v>2200</v>
      </c>
      <c r="L65" s="7">
        <f t="shared" ref="L65:L66" si="17">IF(G65="",0,T$64*(I65-F65-Q65))</f>
        <v>0</v>
      </c>
      <c r="M65" s="4">
        <f t="shared" ref="M65:M66" si="18">G65</f>
        <v>0</v>
      </c>
      <c r="N65" s="185" t="str">
        <f t="shared" ref="N65:N66" si="19">IF(L65=0,"",(M65/L65))</f>
        <v/>
      </c>
      <c r="O65" s="186"/>
      <c r="P65" s="32"/>
      <c r="Q65" s="56"/>
      <c r="R65" s="56"/>
      <c r="S65" s="56"/>
      <c r="T65" s="202"/>
      <c r="U65" s="254"/>
      <c r="V65" s="254"/>
      <c r="W65" s="255"/>
      <c r="Y65" s="9"/>
      <c r="Z65" s="11"/>
      <c r="AA65" s="85"/>
      <c r="AB65" s="85"/>
      <c r="AC65" s="85"/>
      <c r="AD65" s="10"/>
      <c r="AE65" s="4"/>
      <c r="AF65" s="7" t="str">
        <f t="shared" ref="AF65:AF66" si="20">IF(AD65="","",(SUM(AB65+AC65+AN65)))</f>
        <v/>
      </c>
      <c r="AG65" s="6">
        <f>SUM(AD$64:AD65)</f>
        <v>0</v>
      </c>
      <c r="AH65" s="6">
        <f t="shared" ref="AH65:AH66" si="21">AB$4-AG65</f>
        <v>0</v>
      </c>
      <c r="AI65" s="7">
        <f t="shared" ref="AI65:AI66" si="22">IF(AD65="",0,AQ$64*(AF65-AC65-AN65))</f>
        <v>0</v>
      </c>
      <c r="AJ65" s="4">
        <f t="shared" ref="AJ65:AJ66" si="23">AD65</f>
        <v>0</v>
      </c>
      <c r="AK65" s="185" t="str">
        <f t="shared" ref="AK65:AK66" si="24">IF(AI65=0,"",(AJ65/AI65))</f>
        <v/>
      </c>
      <c r="AL65" s="186"/>
      <c r="AM65" s="32"/>
      <c r="AN65" s="85"/>
      <c r="AO65" s="85"/>
      <c r="AP65" s="85"/>
      <c r="AQ65" s="202"/>
      <c r="AR65" s="254"/>
      <c r="AS65" s="254"/>
      <c r="AT65" s="255"/>
    </row>
    <row r="66" spans="2:46" ht="15" customHeight="1" x14ac:dyDescent="0.3">
      <c r="B66" s="9"/>
      <c r="C66" s="11"/>
      <c r="D66" s="56"/>
      <c r="E66" s="56"/>
      <c r="F66" s="56"/>
      <c r="G66" s="10"/>
      <c r="H66" s="4"/>
      <c r="I66" s="7" t="str">
        <f t="shared" si="15"/>
        <v/>
      </c>
      <c r="J66" s="6">
        <f>SUM(G$64:G66)</f>
        <v>0</v>
      </c>
      <c r="K66" s="6">
        <f t="shared" si="16"/>
        <v>2200</v>
      </c>
      <c r="L66" s="7">
        <f t="shared" si="17"/>
        <v>0</v>
      </c>
      <c r="M66" s="4">
        <f t="shared" si="18"/>
        <v>0</v>
      </c>
      <c r="N66" s="185" t="str">
        <f t="shared" si="19"/>
        <v/>
      </c>
      <c r="O66" s="186"/>
      <c r="P66" s="32"/>
      <c r="Q66" s="56"/>
      <c r="R66" s="56"/>
      <c r="S66" s="56"/>
      <c r="T66" s="202"/>
      <c r="U66" s="254"/>
      <c r="V66" s="254"/>
      <c r="W66" s="255"/>
      <c r="Y66" s="9"/>
      <c r="Z66" s="11"/>
      <c r="AA66" s="85"/>
      <c r="AB66" s="85"/>
      <c r="AC66" s="85"/>
      <c r="AD66" s="10"/>
      <c r="AE66" s="4"/>
      <c r="AF66" s="7" t="str">
        <f t="shared" si="20"/>
        <v/>
      </c>
      <c r="AG66" s="6">
        <f>SUM(AD$64:AD66)</f>
        <v>0</v>
      </c>
      <c r="AH66" s="6">
        <f t="shared" si="21"/>
        <v>0</v>
      </c>
      <c r="AI66" s="7">
        <f t="shared" si="22"/>
        <v>0</v>
      </c>
      <c r="AJ66" s="4">
        <f t="shared" si="23"/>
        <v>0</v>
      </c>
      <c r="AK66" s="185" t="str">
        <f t="shared" si="24"/>
        <v/>
      </c>
      <c r="AL66" s="186"/>
      <c r="AM66" s="32"/>
      <c r="AN66" s="85"/>
      <c r="AO66" s="85"/>
      <c r="AP66" s="85"/>
      <c r="AQ66" s="202"/>
      <c r="AR66" s="254"/>
      <c r="AS66" s="254"/>
      <c r="AT66" s="255"/>
    </row>
    <row r="67" spans="2:46" ht="15" customHeight="1" x14ac:dyDescent="0.3">
      <c r="B67" s="231" t="s">
        <v>20</v>
      </c>
      <c r="C67" s="232"/>
      <c r="D67" s="51"/>
      <c r="E67" s="61">
        <f>SUM(E65:E66)</f>
        <v>0</v>
      </c>
      <c r="F67" s="61">
        <f>SUM(F65:F66)</f>
        <v>0</v>
      </c>
      <c r="G67" s="61">
        <f>SUM(G65:G66)</f>
        <v>0</v>
      </c>
      <c r="H67" s="79"/>
      <c r="I67" s="81">
        <f t="shared" ref="I67" si="25">IF(G67="","",(SUM(E67+F67+Q67)))</f>
        <v>0</v>
      </c>
      <c r="J67" s="80" t="e">
        <f>#REF!</f>
        <v>#REF!</v>
      </c>
      <c r="K67" s="80" t="e">
        <f t="shared" ref="K67" si="26">E$4-J67</f>
        <v>#REF!</v>
      </c>
      <c r="L67" s="81">
        <f>SUM(L65:L66)</f>
        <v>0</v>
      </c>
      <c r="M67" s="79">
        <f>SUM(M65:M66)</f>
        <v>0</v>
      </c>
      <c r="N67" s="256" t="e">
        <f>SUM(M67/L67)</f>
        <v>#DIV/0!</v>
      </c>
      <c r="O67" s="257"/>
      <c r="P67" s="82"/>
      <c r="Q67" s="61">
        <f>SUM(Q65:Q66)</f>
        <v>0</v>
      </c>
      <c r="R67" s="61"/>
      <c r="S67" s="61">
        <f>SUM(S65:S66)</f>
        <v>0</v>
      </c>
      <c r="T67" s="192"/>
      <c r="U67" s="193"/>
      <c r="V67" s="193"/>
      <c r="W67" s="194"/>
      <c r="Y67" s="231" t="s">
        <v>20</v>
      </c>
      <c r="Z67" s="232"/>
      <c r="AA67" s="51"/>
      <c r="AB67" s="61">
        <f>SUM(AB65:AB66)</f>
        <v>0</v>
      </c>
      <c r="AC67" s="61">
        <f>SUM(AC65:AC66)</f>
        <v>0</v>
      </c>
      <c r="AD67" s="61">
        <f>SUM(AD65:AD66)</f>
        <v>0</v>
      </c>
      <c r="AE67" s="79"/>
      <c r="AF67" s="81">
        <f t="shared" ref="AF67" si="27">IF(AD67="","",(SUM(AB67+AC67+AN67)))</f>
        <v>0</v>
      </c>
      <c r="AG67" s="80" t="e">
        <f>#REF!</f>
        <v>#REF!</v>
      </c>
      <c r="AH67" s="80" t="e">
        <f t="shared" ref="AH67" si="28">AB$4-AG67</f>
        <v>#REF!</v>
      </c>
      <c r="AI67" s="81">
        <f>SUM(AI65:AI66)</f>
        <v>0</v>
      </c>
      <c r="AJ67" s="79">
        <f>SUM(AJ65:AJ66)</f>
        <v>0</v>
      </c>
      <c r="AK67" s="256" t="e">
        <f>SUM(AJ67/AI67)</f>
        <v>#DIV/0!</v>
      </c>
      <c r="AL67" s="257"/>
      <c r="AM67" s="82"/>
      <c r="AN67" s="61">
        <f>SUM(AN65:AN66)</f>
        <v>0</v>
      </c>
      <c r="AO67" s="61"/>
      <c r="AP67" s="61">
        <f>SUM(AP65:AP66)</f>
        <v>0</v>
      </c>
      <c r="AQ67" s="192"/>
      <c r="AR67" s="193"/>
      <c r="AS67" s="193"/>
      <c r="AT67" s="194"/>
    </row>
    <row r="68" spans="2:46" s="12" customFormat="1" ht="15" thickBot="1" x14ac:dyDescent="0.35">
      <c r="B68" s="247" t="s">
        <v>39</v>
      </c>
      <c r="C68" s="248"/>
      <c r="D68" s="248"/>
      <c r="E68" s="248"/>
      <c r="F68" s="248"/>
      <c r="G68" s="249"/>
      <c r="H68" s="249"/>
      <c r="I68" s="249"/>
      <c r="J68" s="249"/>
      <c r="K68" s="249"/>
      <c r="L68" s="248"/>
      <c r="M68" s="248"/>
      <c r="N68" s="248"/>
      <c r="O68" s="248"/>
      <c r="P68" s="248"/>
      <c r="Q68" s="248"/>
      <c r="R68" s="248"/>
      <c r="S68" s="248"/>
      <c r="T68" s="249"/>
      <c r="U68" s="249"/>
      <c r="V68" s="249"/>
      <c r="W68" s="250"/>
      <c r="X68" s="95"/>
      <c r="Y68" s="247" t="s">
        <v>39</v>
      </c>
      <c r="Z68" s="248"/>
      <c r="AA68" s="248"/>
      <c r="AB68" s="248"/>
      <c r="AC68" s="248"/>
      <c r="AD68" s="249"/>
      <c r="AE68" s="249"/>
      <c r="AF68" s="249"/>
      <c r="AG68" s="249"/>
      <c r="AH68" s="249"/>
      <c r="AI68" s="248"/>
      <c r="AJ68" s="248"/>
      <c r="AK68" s="248"/>
      <c r="AL68" s="248"/>
      <c r="AM68" s="248"/>
      <c r="AN68" s="248"/>
      <c r="AO68" s="248"/>
      <c r="AP68" s="248"/>
      <c r="AQ68" s="249"/>
      <c r="AR68" s="249"/>
      <c r="AS68" s="249"/>
      <c r="AT68" s="250"/>
    </row>
    <row r="69" spans="2:46" ht="15" customHeight="1" x14ac:dyDescent="0.3">
      <c r="B69" s="228" t="s">
        <v>40</v>
      </c>
      <c r="C69" s="229"/>
      <c r="D69" s="229"/>
      <c r="E69" s="229"/>
      <c r="F69" s="230"/>
      <c r="G69" s="47"/>
      <c r="H69" s="45" t="str">
        <f>IF(G69="","",(IF(#REF!=0,"",(#REF!*G69*#REF!))))</f>
        <v/>
      </c>
      <c r="I69" s="46"/>
      <c r="J69" s="45"/>
      <c r="K69" s="45">
        <f>E$4</f>
        <v>2200</v>
      </c>
      <c r="L69" s="238" t="s">
        <v>55</v>
      </c>
      <c r="M69" s="239"/>
      <c r="N69" s="238"/>
      <c r="O69" s="240"/>
      <c r="P69" s="65"/>
      <c r="Q69" s="65"/>
      <c r="R69" s="65"/>
      <c r="S69" s="66"/>
      <c r="T69" s="70"/>
      <c r="U69" s="69"/>
      <c r="V69" s="54">
        <f>SUM(F70:F71)</f>
        <v>0</v>
      </c>
      <c r="W69" s="55" t="e">
        <f>U69/V69</f>
        <v>#DIV/0!</v>
      </c>
      <c r="Y69" s="228" t="s">
        <v>40</v>
      </c>
      <c r="Z69" s="229"/>
      <c r="AA69" s="229"/>
      <c r="AB69" s="229"/>
      <c r="AC69" s="230"/>
      <c r="AD69" s="47"/>
      <c r="AE69" s="45" t="str">
        <f>IF(AD69="","",(IF(#REF!=0,"",(#REF!*AD69*#REF!))))</f>
        <v/>
      </c>
      <c r="AF69" s="46"/>
      <c r="AG69" s="45"/>
      <c r="AH69" s="45">
        <f>AB$4</f>
        <v>0</v>
      </c>
      <c r="AI69" s="238" t="s">
        <v>55</v>
      </c>
      <c r="AJ69" s="239"/>
      <c r="AK69" s="238"/>
      <c r="AL69" s="240"/>
      <c r="AM69" s="65"/>
      <c r="AN69" s="65"/>
      <c r="AO69" s="65"/>
      <c r="AP69" s="66"/>
      <c r="AQ69" s="70"/>
      <c r="AR69" s="69"/>
      <c r="AS69" s="54">
        <f>SUM(AC70:AC71)</f>
        <v>0</v>
      </c>
      <c r="AT69" s="55" t="e">
        <f>AR69/AS69</f>
        <v>#DIV/0!</v>
      </c>
    </row>
    <row r="70" spans="2:46" ht="15" customHeight="1" x14ac:dyDescent="0.3">
      <c r="B70" s="29"/>
      <c r="C70" s="35"/>
      <c r="D70" s="30"/>
      <c r="E70" s="30"/>
      <c r="F70" s="30"/>
      <c r="G70" s="31"/>
      <c r="H70" s="4"/>
      <c r="I70" s="5" t="str">
        <f t="shared" ref="I70:I71" si="29">IF(G70="","",(SUM(E70+F70+Q70)))</f>
        <v/>
      </c>
      <c r="J70" s="6">
        <f>SUM(G$69:G70)</f>
        <v>0</v>
      </c>
      <c r="K70" s="6">
        <f t="shared" ref="K70:K71" si="30">E$4-J70</f>
        <v>2200</v>
      </c>
      <c r="L70" s="7">
        <f t="shared" ref="L70:L71" si="31">IF(G70="",0,T$64*(I70-F70-Q70))</f>
        <v>0</v>
      </c>
      <c r="M70" s="4">
        <f t="shared" ref="M70:M71" si="32">G70</f>
        <v>0</v>
      </c>
      <c r="N70" s="185" t="str">
        <f t="shared" ref="N70:N71" si="33">IF(L70=0,"",(M70/L70))</f>
        <v/>
      </c>
      <c r="O70" s="186"/>
      <c r="P70" s="32"/>
      <c r="Q70" s="30"/>
      <c r="R70" s="30"/>
      <c r="S70" s="30"/>
      <c r="T70" s="187"/>
      <c r="U70" s="188"/>
      <c r="V70" s="188"/>
      <c r="W70" s="189"/>
      <c r="Y70" s="29"/>
      <c r="Z70" s="35"/>
      <c r="AA70" s="30"/>
      <c r="AB70" s="30"/>
      <c r="AC70" s="30"/>
      <c r="AD70" s="31"/>
      <c r="AE70" s="4"/>
      <c r="AF70" s="5" t="str">
        <f t="shared" ref="AF70:AF71" si="34">IF(AD70="","",(SUM(AB70+AC70+AN70)))</f>
        <v/>
      </c>
      <c r="AG70" s="6">
        <f>SUM(AD$69:AD70)</f>
        <v>0</v>
      </c>
      <c r="AH70" s="6">
        <f t="shared" ref="AH70:AH71" si="35">AB$4-AG70</f>
        <v>0</v>
      </c>
      <c r="AI70" s="7">
        <f t="shared" ref="AI70:AI71" si="36">IF(AD70="",0,AQ$64*(AF70-AC70-AN70))</f>
        <v>0</v>
      </c>
      <c r="AJ70" s="4">
        <f t="shared" ref="AJ70:AJ71" si="37">AD70</f>
        <v>0</v>
      </c>
      <c r="AK70" s="185" t="str">
        <f t="shared" ref="AK70:AK71" si="38">IF(AI70=0,"",(AJ70/AI70))</f>
        <v/>
      </c>
      <c r="AL70" s="186"/>
      <c r="AM70" s="32"/>
      <c r="AN70" s="30"/>
      <c r="AO70" s="30"/>
      <c r="AP70" s="30"/>
      <c r="AQ70" s="187"/>
      <c r="AR70" s="188"/>
      <c r="AS70" s="188"/>
      <c r="AT70" s="189"/>
    </row>
    <row r="71" spans="2:46" ht="15" customHeight="1" x14ac:dyDescent="0.3">
      <c r="B71" s="29"/>
      <c r="C71" s="35"/>
      <c r="D71" s="30"/>
      <c r="E71" s="30"/>
      <c r="F71" s="30"/>
      <c r="G71" s="31"/>
      <c r="H71" s="4"/>
      <c r="I71" s="5" t="str">
        <f t="shared" si="29"/>
        <v/>
      </c>
      <c r="J71" s="6">
        <f>SUM(G$69:G71)</f>
        <v>0</v>
      </c>
      <c r="K71" s="6">
        <f t="shared" si="30"/>
        <v>2200</v>
      </c>
      <c r="L71" s="7">
        <f t="shared" si="31"/>
        <v>0</v>
      </c>
      <c r="M71" s="4">
        <f t="shared" si="32"/>
        <v>0</v>
      </c>
      <c r="N71" s="185" t="str">
        <f t="shared" si="33"/>
        <v/>
      </c>
      <c r="O71" s="186"/>
      <c r="P71" s="32"/>
      <c r="Q71" s="30"/>
      <c r="R71" s="30"/>
      <c r="S71" s="30"/>
      <c r="T71" s="187"/>
      <c r="U71" s="188"/>
      <c r="V71" s="188"/>
      <c r="W71" s="189"/>
      <c r="Y71" s="29"/>
      <c r="Z71" s="35"/>
      <c r="AA71" s="30"/>
      <c r="AB71" s="30"/>
      <c r="AC71" s="30"/>
      <c r="AD71" s="31"/>
      <c r="AE71" s="4"/>
      <c r="AF71" s="5" t="str">
        <f t="shared" si="34"/>
        <v/>
      </c>
      <c r="AG71" s="6">
        <f>SUM(AD$69:AD71)</f>
        <v>0</v>
      </c>
      <c r="AH71" s="6">
        <f t="shared" si="35"/>
        <v>0</v>
      </c>
      <c r="AI71" s="7">
        <f t="shared" si="36"/>
        <v>0</v>
      </c>
      <c r="AJ71" s="4">
        <f t="shared" si="37"/>
        <v>0</v>
      </c>
      <c r="AK71" s="185" t="str">
        <f t="shared" si="38"/>
        <v/>
      </c>
      <c r="AL71" s="186"/>
      <c r="AM71" s="32"/>
      <c r="AN71" s="30"/>
      <c r="AO71" s="30"/>
      <c r="AP71" s="30"/>
      <c r="AQ71" s="187"/>
      <c r="AR71" s="188"/>
      <c r="AS71" s="188"/>
      <c r="AT71" s="189"/>
    </row>
    <row r="72" spans="2:46" ht="15" customHeight="1" x14ac:dyDescent="0.3">
      <c r="B72" s="231" t="s">
        <v>20</v>
      </c>
      <c r="C72" s="232"/>
      <c r="D72" s="51"/>
      <c r="E72" s="61">
        <f>SUM(E70:E71)</f>
        <v>0</v>
      </c>
      <c r="F72" s="61">
        <f>SUM(F70:F71)</f>
        <v>0</v>
      </c>
      <c r="G72" s="61">
        <f>SUM(G70:G71)</f>
        <v>0</v>
      </c>
      <c r="H72" s="79" t="e">
        <f>IF(G72="","",(IF(#REF!=0,"",(#REF!*G72*#REF!))))</f>
        <v>#REF!</v>
      </c>
      <c r="I72" s="81">
        <f t="shared" ref="I72" si="39">IF(G72="","",(SUM(E72+F72+Q72)))</f>
        <v>0</v>
      </c>
      <c r="J72" s="80" t="e">
        <f>#REF!</f>
        <v>#REF!</v>
      </c>
      <c r="K72" s="80" t="e">
        <f t="shared" ref="K72" si="40">E$4-J72</f>
        <v>#REF!</v>
      </c>
      <c r="L72" s="81">
        <f>SUM(L70:L71)</f>
        <v>0</v>
      </c>
      <c r="M72" s="79">
        <f>SUM(M70:M71)</f>
        <v>0</v>
      </c>
      <c r="N72" s="256" t="e">
        <f>SUM(M72/L72)</f>
        <v>#DIV/0!</v>
      </c>
      <c r="O72" s="257"/>
      <c r="P72" s="82"/>
      <c r="Q72" s="61">
        <f>SUM(Q70:Q71)</f>
        <v>0</v>
      </c>
      <c r="R72" s="61"/>
      <c r="S72" s="61">
        <f>SUM(S70:S71)</f>
        <v>0</v>
      </c>
      <c r="T72" s="192"/>
      <c r="U72" s="193"/>
      <c r="V72" s="193"/>
      <c r="W72" s="194"/>
      <c r="Y72" s="231" t="s">
        <v>20</v>
      </c>
      <c r="Z72" s="232"/>
      <c r="AA72" s="51"/>
      <c r="AB72" s="61">
        <f>SUM(AB70:AB71)</f>
        <v>0</v>
      </c>
      <c r="AC72" s="61">
        <f>SUM(AC70:AC71)</f>
        <v>0</v>
      </c>
      <c r="AD72" s="61">
        <f>SUM(AD70:AD71)</f>
        <v>0</v>
      </c>
      <c r="AE72" s="79" t="e">
        <f>IF(AD72="","",(IF(#REF!=0,"",(#REF!*AD72*#REF!))))</f>
        <v>#REF!</v>
      </c>
      <c r="AF72" s="81">
        <f t="shared" ref="AF72" si="41">IF(AD72="","",(SUM(AB72+AC72+AN72)))</f>
        <v>0</v>
      </c>
      <c r="AG72" s="80" t="e">
        <f>#REF!</f>
        <v>#REF!</v>
      </c>
      <c r="AH72" s="80" t="e">
        <f t="shared" ref="AH72" si="42">AB$4-AG72</f>
        <v>#REF!</v>
      </c>
      <c r="AI72" s="81">
        <f>SUM(AI70:AI71)</f>
        <v>0</v>
      </c>
      <c r="AJ72" s="79">
        <f>SUM(AJ70:AJ71)</f>
        <v>0</v>
      </c>
      <c r="AK72" s="256" t="e">
        <f>SUM(AJ72/AI72)</f>
        <v>#DIV/0!</v>
      </c>
      <c r="AL72" s="257"/>
      <c r="AM72" s="82"/>
      <c r="AN72" s="61">
        <f>SUM(AN70:AN71)</f>
        <v>0</v>
      </c>
      <c r="AO72" s="61"/>
      <c r="AP72" s="61">
        <f>SUM(AP70:AP71)</f>
        <v>0</v>
      </c>
      <c r="AQ72" s="192"/>
      <c r="AR72" s="193"/>
      <c r="AS72" s="193"/>
      <c r="AT72" s="194"/>
    </row>
    <row r="73" spans="2:46" s="62" customFormat="1" ht="15" customHeight="1" thickBot="1" x14ac:dyDescent="0.35">
      <c r="B73" s="308" t="s">
        <v>42</v>
      </c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10"/>
      <c r="X73" s="95"/>
      <c r="Y73" s="308" t="s">
        <v>42</v>
      </c>
      <c r="Z73" s="309"/>
      <c r="AA73" s="309"/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09"/>
      <c r="AM73" s="309"/>
      <c r="AN73" s="309"/>
      <c r="AO73" s="309"/>
      <c r="AP73" s="309"/>
      <c r="AQ73" s="309"/>
      <c r="AR73" s="309"/>
      <c r="AS73" s="309"/>
      <c r="AT73" s="310"/>
    </row>
    <row r="74" spans="2:46" s="12" customFormat="1" ht="15.75" customHeight="1" x14ac:dyDescent="0.3">
      <c r="B74" s="36"/>
      <c r="C74" s="37"/>
      <c r="D74" s="38"/>
      <c r="E74" s="38"/>
      <c r="F74" s="38"/>
      <c r="G74" s="39"/>
      <c r="H74" s="13"/>
      <c r="I74" s="14"/>
      <c r="J74" s="15"/>
      <c r="K74" s="15"/>
      <c r="L74" s="16"/>
      <c r="M74" s="204" t="s">
        <v>33</v>
      </c>
      <c r="N74" s="204"/>
      <c r="O74" s="204"/>
      <c r="P74" s="204"/>
      <c r="Q74" s="204"/>
      <c r="R74" s="204"/>
      <c r="S74" s="204"/>
      <c r="T74" s="204"/>
      <c r="U74" s="204"/>
      <c r="V74" s="204"/>
      <c r="W74" s="205"/>
      <c r="X74" s="95"/>
      <c r="Y74" s="36"/>
      <c r="Z74" s="37"/>
      <c r="AA74" s="38"/>
      <c r="AB74" s="38"/>
      <c r="AC74" s="38"/>
      <c r="AD74" s="39"/>
      <c r="AE74" s="13"/>
      <c r="AF74" s="14"/>
      <c r="AG74" s="15"/>
      <c r="AH74" s="15"/>
      <c r="AI74" s="16"/>
      <c r="AJ74" s="204" t="s">
        <v>33</v>
      </c>
      <c r="AK74" s="204"/>
      <c r="AL74" s="204"/>
      <c r="AM74" s="204"/>
      <c r="AN74" s="204"/>
      <c r="AO74" s="204"/>
      <c r="AP74" s="204"/>
      <c r="AQ74" s="204"/>
      <c r="AR74" s="204"/>
      <c r="AS74" s="204"/>
      <c r="AT74" s="205"/>
    </row>
    <row r="75" spans="2:46" s="12" customFormat="1" ht="32.25" customHeight="1" x14ac:dyDescent="0.3">
      <c r="B75" s="303" t="s">
        <v>52</v>
      </c>
      <c r="C75" s="304"/>
      <c r="D75" s="304"/>
      <c r="E75" s="304"/>
      <c r="F75" s="304"/>
      <c r="G75" s="304"/>
      <c r="H75" s="2"/>
      <c r="I75" s="42" t="s">
        <v>26</v>
      </c>
      <c r="J75" s="200" t="s">
        <v>31</v>
      </c>
      <c r="K75" s="201"/>
      <c r="L75" s="40" t="s">
        <v>32</v>
      </c>
      <c r="M75" s="180" t="s">
        <v>34</v>
      </c>
      <c r="N75" s="180"/>
      <c r="O75" s="180" t="s">
        <v>36</v>
      </c>
      <c r="P75" s="180"/>
      <c r="Q75" s="180"/>
      <c r="R75" s="180" t="s">
        <v>35</v>
      </c>
      <c r="S75" s="180"/>
      <c r="T75" s="207" t="s">
        <v>13</v>
      </c>
      <c r="U75" s="207"/>
      <c r="V75" s="207" t="s">
        <v>12</v>
      </c>
      <c r="W75" s="208"/>
      <c r="X75" s="95"/>
      <c r="Y75" s="303" t="s">
        <v>52</v>
      </c>
      <c r="Z75" s="304"/>
      <c r="AA75" s="304"/>
      <c r="AB75" s="304"/>
      <c r="AC75" s="304"/>
      <c r="AD75" s="304"/>
      <c r="AE75" s="2"/>
      <c r="AF75" s="42" t="s">
        <v>26</v>
      </c>
      <c r="AG75" s="200" t="s">
        <v>31</v>
      </c>
      <c r="AH75" s="201"/>
      <c r="AI75" s="93" t="s">
        <v>32</v>
      </c>
      <c r="AJ75" s="180" t="s">
        <v>34</v>
      </c>
      <c r="AK75" s="180"/>
      <c r="AL75" s="180" t="s">
        <v>36</v>
      </c>
      <c r="AM75" s="180"/>
      <c r="AN75" s="180"/>
      <c r="AO75" s="180" t="s">
        <v>35</v>
      </c>
      <c r="AP75" s="180"/>
      <c r="AQ75" s="207" t="s">
        <v>13</v>
      </c>
      <c r="AR75" s="207"/>
      <c r="AS75" s="207" t="s">
        <v>12</v>
      </c>
      <c r="AT75" s="208"/>
    </row>
    <row r="76" spans="2:46" ht="18" customHeight="1" x14ac:dyDescent="0.3">
      <c r="B76" s="196" t="s">
        <v>51</v>
      </c>
      <c r="C76" s="197"/>
      <c r="D76" s="197"/>
      <c r="E76" s="197"/>
      <c r="F76" s="178">
        <v>2224</v>
      </c>
      <c r="G76" s="179"/>
      <c r="H76" s="2"/>
      <c r="I76" s="41">
        <v>1</v>
      </c>
      <c r="J76" s="305" t="s">
        <v>43</v>
      </c>
      <c r="K76" s="203"/>
      <c r="L76" s="42">
        <f>SUMIF($R$13:$R$61,1,$Q$13:$Q$71)+SUMIF($R$65:$R$66,1,$Q$65:$Q$66)+SUMIF($R$70:$R$71,1,$Q$70:$Q$71)</f>
        <v>0</v>
      </c>
      <c r="M76" s="206"/>
      <c r="N76" s="206"/>
      <c r="O76" s="307"/>
      <c r="P76" s="181"/>
      <c r="Q76" s="181"/>
      <c r="R76" s="190"/>
      <c r="S76" s="181"/>
      <c r="T76" s="190"/>
      <c r="U76" s="181"/>
      <c r="V76" s="181"/>
      <c r="W76" s="191"/>
      <c r="Y76" s="196" t="s">
        <v>51</v>
      </c>
      <c r="Z76" s="197"/>
      <c r="AA76" s="197"/>
      <c r="AB76" s="197"/>
      <c r="AC76" s="178" t="s">
        <v>53</v>
      </c>
      <c r="AD76" s="179"/>
      <c r="AE76" s="2"/>
      <c r="AF76" s="41">
        <v>1</v>
      </c>
      <c r="AG76" s="305" t="s">
        <v>43</v>
      </c>
      <c r="AH76" s="203"/>
      <c r="AI76" s="42">
        <f>SUMIF($R$13:$R$61,1,$Q$13:$Q$71)+SUMIF($R$65:$R$66,1,$Q$65:$Q$66)+SUMIF($R$70:$R$71,1,$Q$70:$Q$71)</f>
        <v>0</v>
      </c>
      <c r="AJ76" s="206"/>
      <c r="AK76" s="206"/>
      <c r="AL76" s="324"/>
      <c r="AM76" s="181"/>
      <c r="AN76" s="181"/>
      <c r="AO76" s="181"/>
      <c r="AP76" s="181"/>
      <c r="AQ76" s="181"/>
      <c r="AR76" s="181"/>
      <c r="AS76" s="181"/>
      <c r="AT76" s="191"/>
    </row>
    <row r="77" spans="2:46" ht="18" customHeight="1" x14ac:dyDescent="0.3">
      <c r="B77" s="196" t="s">
        <v>50</v>
      </c>
      <c r="C77" s="197"/>
      <c r="D77" s="197"/>
      <c r="E77" s="197"/>
      <c r="F77" s="178">
        <f>SUM(S62+S67+S72)</f>
        <v>3</v>
      </c>
      <c r="G77" s="179"/>
      <c r="H77" s="2"/>
      <c r="I77" s="41">
        <v>2</v>
      </c>
      <c r="J77" s="202" t="s">
        <v>14</v>
      </c>
      <c r="K77" s="203"/>
      <c r="L77" s="42">
        <f>SUMIF($R$13:$R$61,2,$Q$13:$Q$71)+SUMIF($R$65:$R$66,2,$Q$65:$Q$66)+SUMIF($R$70:$R$71,2,$Q$70:$Q$71)</f>
        <v>0</v>
      </c>
      <c r="M77" s="206"/>
      <c r="N77" s="206"/>
      <c r="O77" s="190"/>
      <c r="P77" s="181"/>
      <c r="Q77" s="181"/>
      <c r="R77" s="190"/>
      <c r="S77" s="181"/>
      <c r="T77" s="190"/>
      <c r="U77" s="181"/>
      <c r="V77" s="181"/>
      <c r="W77" s="191"/>
      <c r="Y77" s="196" t="s">
        <v>50</v>
      </c>
      <c r="Z77" s="197"/>
      <c r="AA77" s="197"/>
      <c r="AB77" s="197"/>
      <c r="AC77" s="178">
        <f>SUM(AP62+AP67+AP72)</f>
        <v>0</v>
      </c>
      <c r="AD77" s="179"/>
      <c r="AE77" s="2"/>
      <c r="AF77" s="41">
        <v>2</v>
      </c>
      <c r="AG77" s="202" t="s">
        <v>14</v>
      </c>
      <c r="AH77" s="203"/>
      <c r="AI77" s="42">
        <f>SUMIF($R$13:$R$61,2,$Q$13:$Q$71)+SUMIF($R$65:$R$66,2,$Q$65:$Q$66)+SUMIF($R$70:$R$71,2,$Q$70:$Q$71)</f>
        <v>0</v>
      </c>
      <c r="AJ77" s="206"/>
      <c r="AK77" s="206"/>
      <c r="AL77" s="181"/>
      <c r="AM77" s="181"/>
      <c r="AN77" s="181"/>
      <c r="AO77" s="181"/>
      <c r="AP77" s="181"/>
      <c r="AQ77" s="181"/>
      <c r="AR77" s="181"/>
      <c r="AS77" s="181"/>
      <c r="AT77" s="191"/>
    </row>
    <row r="78" spans="2:46" ht="18" customHeight="1" x14ac:dyDescent="0.3">
      <c r="B78" s="196" t="s">
        <v>49</v>
      </c>
      <c r="C78" s="197"/>
      <c r="D78" s="197"/>
      <c r="E78" s="197"/>
      <c r="F78" s="178">
        <f>G72</f>
        <v>0</v>
      </c>
      <c r="G78" s="179"/>
      <c r="H78" s="2"/>
      <c r="I78" s="41">
        <v>3</v>
      </c>
      <c r="J78" s="314" t="s">
        <v>44</v>
      </c>
      <c r="K78" s="315"/>
      <c r="L78" s="42">
        <f>SUMIF($R$13:$R$61,3,$Q$13:$Q$71)+SUMIF($R$65:$R$66,3,$Q$65:$Q$66)+SUMIF($R$70:$R$71,3,$Q$70:$Q$71)</f>
        <v>0</v>
      </c>
      <c r="M78" s="206"/>
      <c r="N78" s="206"/>
      <c r="O78" s="181"/>
      <c r="P78" s="181"/>
      <c r="Q78" s="181"/>
      <c r="R78" s="181"/>
      <c r="S78" s="181"/>
      <c r="T78" s="181"/>
      <c r="U78" s="181"/>
      <c r="V78" s="181"/>
      <c r="W78" s="191"/>
      <c r="Y78" s="196" t="s">
        <v>49</v>
      </c>
      <c r="Z78" s="197"/>
      <c r="AA78" s="197"/>
      <c r="AB78" s="197"/>
      <c r="AC78" s="178">
        <f>AD72</f>
        <v>0</v>
      </c>
      <c r="AD78" s="179"/>
      <c r="AE78" s="2"/>
      <c r="AF78" s="41">
        <v>3</v>
      </c>
      <c r="AG78" s="314" t="s">
        <v>44</v>
      </c>
      <c r="AH78" s="315"/>
      <c r="AI78" s="42">
        <f>SUMIF($R$13:$R$61,3,$Q$13:$Q$71)+SUMIF($R$65:$R$66,3,$Q$65:$Q$66)+SUMIF($R$70:$R$71,3,$Q$70:$Q$71)</f>
        <v>0</v>
      </c>
      <c r="AJ78" s="206"/>
      <c r="AK78" s="206"/>
      <c r="AL78" s="181"/>
      <c r="AM78" s="181"/>
      <c r="AN78" s="181"/>
      <c r="AO78" s="181"/>
      <c r="AP78" s="181"/>
      <c r="AQ78" s="181"/>
      <c r="AR78" s="181"/>
      <c r="AS78" s="181"/>
      <c r="AT78" s="191"/>
    </row>
    <row r="79" spans="2:46" ht="18" customHeight="1" x14ac:dyDescent="0.3">
      <c r="B79" s="198" t="s">
        <v>48</v>
      </c>
      <c r="C79" s="199"/>
      <c r="D79" s="199"/>
      <c r="E79" s="199"/>
      <c r="F79" s="178">
        <f>G67</f>
        <v>0</v>
      </c>
      <c r="G79" s="179"/>
      <c r="H79" s="2"/>
      <c r="I79" s="41">
        <v>4</v>
      </c>
      <c r="J79" s="202" t="s">
        <v>15</v>
      </c>
      <c r="K79" s="203"/>
      <c r="L79" s="42">
        <f>SUMIF($R$13:$R$61,4,$Q$13:$Q$71)+SUMIF($R$65:$R$66,4,$Q$65:$Q$66)+SUMIF($R$70:$R$71,4,$Q$70:$Q$71)</f>
        <v>0</v>
      </c>
      <c r="M79" s="206"/>
      <c r="N79" s="206"/>
      <c r="O79" s="181"/>
      <c r="P79" s="181"/>
      <c r="Q79" s="181"/>
      <c r="R79" s="181"/>
      <c r="S79" s="181"/>
      <c r="T79" s="181"/>
      <c r="U79" s="181"/>
      <c r="V79" s="181"/>
      <c r="W79" s="191"/>
      <c r="Y79" s="198" t="s">
        <v>48</v>
      </c>
      <c r="Z79" s="199"/>
      <c r="AA79" s="199"/>
      <c r="AB79" s="199"/>
      <c r="AC79" s="178">
        <f>AD67</f>
        <v>0</v>
      </c>
      <c r="AD79" s="179"/>
      <c r="AE79" s="2"/>
      <c r="AF79" s="41">
        <v>4</v>
      </c>
      <c r="AG79" s="202" t="s">
        <v>15</v>
      </c>
      <c r="AH79" s="203"/>
      <c r="AI79" s="42">
        <f>SUMIF($R$13:$R$61,4,$Q$13:$Q$71)+SUMIF($R$65:$R$66,4,$Q$65:$Q$66)+SUMIF($R$70:$R$71,4,$Q$70:$Q$71)</f>
        <v>0</v>
      </c>
      <c r="AJ79" s="206"/>
      <c r="AK79" s="206"/>
      <c r="AL79" s="181"/>
      <c r="AM79" s="181"/>
      <c r="AN79" s="181"/>
      <c r="AO79" s="181"/>
      <c r="AP79" s="181"/>
      <c r="AQ79" s="181"/>
      <c r="AR79" s="181"/>
      <c r="AS79" s="181"/>
      <c r="AT79" s="191"/>
    </row>
    <row r="80" spans="2:46" ht="18.75" customHeight="1" thickBot="1" x14ac:dyDescent="0.35">
      <c r="B80" s="275" t="s">
        <v>47</v>
      </c>
      <c r="C80" s="276"/>
      <c r="D80" s="276"/>
      <c r="E80" s="276"/>
      <c r="F80" s="277">
        <f>G62</f>
        <v>2246</v>
      </c>
      <c r="G80" s="278"/>
      <c r="H80" s="64"/>
      <c r="I80" s="182" t="s">
        <v>61</v>
      </c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4"/>
      <c r="Y80" s="275" t="s">
        <v>47</v>
      </c>
      <c r="Z80" s="276"/>
      <c r="AA80" s="276"/>
      <c r="AB80" s="276"/>
      <c r="AC80" s="277">
        <f>AD62</f>
        <v>0</v>
      </c>
      <c r="AD80" s="278"/>
      <c r="AE80" s="64"/>
      <c r="AF80" s="325"/>
      <c r="AG80" s="325"/>
      <c r="AH80" s="325"/>
      <c r="AI80" s="325"/>
      <c r="AJ80" s="325"/>
      <c r="AK80" s="325"/>
      <c r="AL80" s="325"/>
      <c r="AM80" s="325"/>
      <c r="AN80" s="325"/>
      <c r="AO80" s="325"/>
      <c r="AP80" s="325"/>
      <c r="AQ80" s="325"/>
      <c r="AR80" s="325"/>
      <c r="AS80" s="325"/>
      <c r="AT80" s="326"/>
    </row>
    <row r="81" spans="2:7" ht="20.25" customHeight="1" x14ac:dyDescent="0.3">
      <c r="B81" s="301"/>
      <c r="C81" s="301"/>
      <c r="D81" s="301"/>
      <c r="E81" s="301"/>
      <c r="F81" s="302"/>
      <c r="G81" s="302"/>
    </row>
  </sheetData>
  <mergeCells count="294">
    <mergeCell ref="Y80:AB80"/>
    <mergeCell ref="AC80:AD80"/>
    <mergeCell ref="AF80:AT80"/>
    <mergeCell ref="Y78:AB78"/>
    <mergeCell ref="AC78:AD78"/>
    <mergeCell ref="AG78:AH78"/>
    <mergeCell ref="AJ78:AK78"/>
    <mergeCell ref="AL78:AN78"/>
    <mergeCell ref="AO78:AP78"/>
    <mergeCell ref="AQ78:AR78"/>
    <mergeCell ref="AS78:AT78"/>
    <mergeCell ref="Y79:AB79"/>
    <mergeCell ref="AC79:AD79"/>
    <mergeCell ref="AG79:AH79"/>
    <mergeCell ref="AJ79:AK79"/>
    <mergeCell ref="AL79:AN79"/>
    <mergeCell ref="AO79:AP79"/>
    <mergeCell ref="AQ79:AR79"/>
    <mergeCell ref="AS79:AT79"/>
    <mergeCell ref="Y76:AB76"/>
    <mergeCell ref="AC76:AD76"/>
    <mergeCell ref="AG76:AH76"/>
    <mergeCell ref="AJ76:AK76"/>
    <mergeCell ref="AL76:AN76"/>
    <mergeCell ref="AO76:AP76"/>
    <mergeCell ref="AQ76:AR76"/>
    <mergeCell ref="AS76:AT76"/>
    <mergeCell ref="Y77:AB77"/>
    <mergeCell ref="AC77:AD77"/>
    <mergeCell ref="AG77:AH77"/>
    <mergeCell ref="AJ77:AK77"/>
    <mergeCell ref="AL77:AN77"/>
    <mergeCell ref="AO77:AP77"/>
    <mergeCell ref="AQ77:AR77"/>
    <mergeCell ref="AS77:AT77"/>
    <mergeCell ref="Y73:AT73"/>
    <mergeCell ref="AJ74:AT74"/>
    <mergeCell ref="Y75:AD75"/>
    <mergeCell ref="AG75:AH75"/>
    <mergeCell ref="AJ75:AK75"/>
    <mergeCell ref="AL75:AN75"/>
    <mergeCell ref="AO75:AP75"/>
    <mergeCell ref="AQ75:AR75"/>
    <mergeCell ref="AS75:AT75"/>
    <mergeCell ref="Y72:Z72"/>
    <mergeCell ref="AK72:AL72"/>
    <mergeCell ref="AQ72:AT72"/>
    <mergeCell ref="AK70:AL70"/>
    <mergeCell ref="AQ70:AT70"/>
    <mergeCell ref="AK71:AL71"/>
    <mergeCell ref="AQ71:AT71"/>
    <mergeCell ref="Y68:AT68"/>
    <mergeCell ref="Y69:AC69"/>
    <mergeCell ref="AI69:AJ69"/>
    <mergeCell ref="AK69:AL69"/>
    <mergeCell ref="Y67:Z67"/>
    <mergeCell ref="AK67:AL67"/>
    <mergeCell ref="AQ67:AT67"/>
    <mergeCell ref="AK65:AL65"/>
    <mergeCell ref="AQ65:AT65"/>
    <mergeCell ref="AK66:AL66"/>
    <mergeCell ref="AQ66:AT66"/>
    <mergeCell ref="Y63:AT63"/>
    <mergeCell ref="Y64:AC64"/>
    <mergeCell ref="AI64:AJ64"/>
    <mergeCell ref="AK64:AL64"/>
    <mergeCell ref="AK21:AL21"/>
    <mergeCell ref="AQ21:AT21"/>
    <mergeCell ref="AK22:AL22"/>
    <mergeCell ref="AQ22:AT22"/>
    <mergeCell ref="AK61:AL61"/>
    <mergeCell ref="AQ61:AT61"/>
    <mergeCell ref="Y62:Z62"/>
    <mergeCell ref="AK62:AL62"/>
    <mergeCell ref="AQ62:AT62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81:E81"/>
    <mergeCell ref="F81:G81"/>
    <mergeCell ref="B75:G75"/>
    <mergeCell ref="M79:N79"/>
    <mergeCell ref="J76:K76"/>
    <mergeCell ref="R9:T9"/>
    <mergeCell ref="O76:Q76"/>
    <mergeCell ref="O77:Q77"/>
    <mergeCell ref="O78:Q78"/>
    <mergeCell ref="R76:S76"/>
    <mergeCell ref="N62:O62"/>
    <mergeCell ref="B73:W73"/>
    <mergeCell ref="T13:W13"/>
    <mergeCell ref="V79:W79"/>
    <mergeCell ref="T10:T11"/>
    <mergeCell ref="I10:I11"/>
    <mergeCell ref="J78:K78"/>
    <mergeCell ref="T15:W15"/>
    <mergeCell ref="T71:W71"/>
    <mergeCell ref="N72:O72"/>
    <mergeCell ref="D10:D11"/>
    <mergeCell ref="N10:O11"/>
    <mergeCell ref="B72:C72"/>
    <mergeCell ref="F76:G76"/>
    <mergeCell ref="B5:G5"/>
    <mergeCell ref="B80:E80"/>
    <mergeCell ref="F80:G8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R6:W6"/>
    <mergeCell ref="L69:M69"/>
    <mergeCell ref="J10:J11"/>
    <mergeCell ref="K10:K11"/>
    <mergeCell ref="L10:L11"/>
    <mergeCell ref="M10:M11"/>
    <mergeCell ref="N13:O13"/>
    <mergeCell ref="N14:O14"/>
    <mergeCell ref="T18:W18"/>
    <mergeCell ref="T23:W23"/>
    <mergeCell ref="T24:W24"/>
    <mergeCell ref="N15:O15"/>
    <mergeCell ref="T16:W16"/>
    <mergeCell ref="T21:W21"/>
    <mergeCell ref="T22:W22"/>
    <mergeCell ref="T61:W61"/>
    <mergeCell ref="N7:Q7"/>
    <mergeCell ref="N21:O21"/>
    <mergeCell ref="W10:W11"/>
    <mergeCell ref="E10:E11"/>
    <mergeCell ref="F10:F11"/>
    <mergeCell ref="G10:G11"/>
    <mergeCell ref="U7:W7"/>
    <mergeCell ref="U8:W8"/>
    <mergeCell ref="B68:W68"/>
    <mergeCell ref="T17:W17"/>
    <mergeCell ref="N19:O19"/>
    <mergeCell ref="N20:O20"/>
    <mergeCell ref="N65:O65"/>
    <mergeCell ref="N66:O66"/>
    <mergeCell ref="N17:O17"/>
    <mergeCell ref="N16:O16"/>
    <mergeCell ref="T25:W25"/>
    <mergeCell ref="T65:W65"/>
    <mergeCell ref="T66:W66"/>
    <mergeCell ref="T67:W67"/>
    <mergeCell ref="N67:O67"/>
    <mergeCell ref="T60:W60"/>
    <mergeCell ref="T59:W59"/>
    <mergeCell ref="E2:G2"/>
    <mergeCell ref="B10:B11"/>
    <mergeCell ref="C10:C11"/>
    <mergeCell ref="H10:H11"/>
    <mergeCell ref="T62:W62"/>
    <mergeCell ref="B63:W63"/>
    <mergeCell ref="B69:F69"/>
    <mergeCell ref="B67:C67"/>
    <mergeCell ref="P10:P11"/>
    <mergeCell ref="Q10:Q11"/>
    <mergeCell ref="T14:W14"/>
    <mergeCell ref="B12:F12"/>
    <mergeCell ref="B64:F64"/>
    <mergeCell ref="N61:O61"/>
    <mergeCell ref="N22:O22"/>
    <mergeCell ref="B62:C62"/>
    <mergeCell ref="N18:O18"/>
    <mergeCell ref="L12:M12"/>
    <mergeCell ref="N12:O12"/>
    <mergeCell ref="L64:M64"/>
    <mergeCell ref="N64:O64"/>
    <mergeCell ref="N69:O69"/>
    <mergeCell ref="B6:E6"/>
    <mergeCell ref="F6:G6"/>
    <mergeCell ref="C1:U1"/>
    <mergeCell ref="B76:E76"/>
    <mergeCell ref="B78:E78"/>
    <mergeCell ref="B79:E79"/>
    <mergeCell ref="B77:E77"/>
    <mergeCell ref="J75:K75"/>
    <mergeCell ref="J77:K77"/>
    <mergeCell ref="J79:K79"/>
    <mergeCell ref="M74:W74"/>
    <mergeCell ref="R77:S77"/>
    <mergeCell ref="R78:S78"/>
    <mergeCell ref="T77:U77"/>
    <mergeCell ref="T78:U78"/>
    <mergeCell ref="M77:N77"/>
    <mergeCell ref="V77:W77"/>
    <mergeCell ref="M78:N78"/>
    <mergeCell ref="V78:W78"/>
    <mergeCell ref="R75:S75"/>
    <mergeCell ref="T75:U75"/>
    <mergeCell ref="V75:W75"/>
    <mergeCell ref="M76:N76"/>
    <mergeCell ref="J2:K2"/>
    <mergeCell ref="B2:C2"/>
    <mergeCell ref="N71:O71"/>
    <mergeCell ref="F77:G77"/>
    <mergeCell ref="F78:G78"/>
    <mergeCell ref="F79:G79"/>
    <mergeCell ref="M75:N75"/>
    <mergeCell ref="O75:Q75"/>
    <mergeCell ref="O79:Q79"/>
    <mergeCell ref="I80:W80"/>
    <mergeCell ref="N70:O70"/>
    <mergeCell ref="T70:W70"/>
    <mergeCell ref="T76:U76"/>
    <mergeCell ref="T79:U79"/>
    <mergeCell ref="V76:W76"/>
    <mergeCell ref="T72:W72"/>
    <mergeCell ref="R79:S7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2015-07-20T17:44:17Z</dcterms:modified>
</cp:coreProperties>
</file>