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<sst xmlns="http://schemas.openxmlformats.org/spreadsheetml/2006/main" count="144" uniqueCount="74">
  <si>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</si>
  <si>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</si>
  <si>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</si>
  <si>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</si>
  <si>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</si>
  <si>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</si>
  <si>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</si>
  <si>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</si>
  <si>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</si>
  <si>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</si>
  <si>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</si>
  <si>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</si>
  <si>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</si>
  <si>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</si>
  <si>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</si>
  <si>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</si>
  <si>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</si>
  <si>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</si>
  <si>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</si>
  <si>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</si>
  <si>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</si>
  <si>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</si>
  <si>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</si>
  <si>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</si>
  <si>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</si>
  <si>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</si>
  <si>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</si>
  <si>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</si>
  <si>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</si>
  <si>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</si>
  <si>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</si>
  <si>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</si>
  <si>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</si>
  <si>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</si>
  <si>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</si>
  <si>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</si>
  <si>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</si>
  <si>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</si>
  <si>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</si>
  <si>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</si>
  <si>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</si>
  <si>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</si>
  <si>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</si>
  <si>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</si>
  <si>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</si>
  <si>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</si>
  <si>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</si>
  <si>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</si>
  <si>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</si>
  <si>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</si>
  <si>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</si>
  <si>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</si>
  <si>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</si>
  <si>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</si>
  <si>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</si>
  <si>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</si>
  <si>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</si>
  <si>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</si>
  <si>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</si>
  <si>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</si>
  <si>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</si>
  <si>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</si>
  <si>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FC2515</t>
  </si>
  <si>
    <t>MP</t>
  </si>
  <si>
    <t>CHI694353</t>
  </si>
  <si>
    <t>A02002-0024</t>
  </si>
  <si>
    <t>B</t>
  </si>
  <si>
    <t>Prob w/ tap</t>
  </si>
  <si>
    <t>Routing:        WASH &amp; PACK DEPT</t>
  </si>
  <si>
    <t>22 SEC</t>
  </si>
  <si>
    <t>MR 2/17/15</t>
  </si>
  <si>
    <t xml:space="preserve">3 loads 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</si>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</sst>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361451</v>
      </c>
      <c r="F3" s="150"/>
      <c r="G3" s="151"/>
      <c r="H3" s="22"/>
      <c r="I3" s="25"/>
      <c r="J3" s="145" t="s">
        <v>25</v>
      </c>
      <c r="K3" s="146"/>
      <c r="L3" s="145" t="s">
        <v>65</v>
      </c>
      <c r="M3" s="148"/>
      <c r="N3" s="148"/>
      <c r="O3" s="146"/>
      <c r="P3" s="22"/>
      <c r="Q3" s="22"/>
      <c r="R3" s="192"/>
      <c r="S3" s="193"/>
      <c r="T3" s="194"/>
      <c r="U3" s="145" t="s">
        <v>64</v>
      </c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850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 t="s">
        <v>70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850</v>
      </c>
      <c r="L12" s="169" t="s">
        <v>55</v>
      </c>
      <c r="M12" s="170"/>
      <c r="N12" s="169" t="s">
        <v>69</v>
      </c>
      <c r="O12" s="171"/>
      <c r="P12" s="67"/>
      <c r="Q12" s="67"/>
      <c r="R12" s="67"/>
      <c r="S12" s="68"/>
      <c r="T12" s="69">
        <v>131</v>
      </c>
      <c r="U12" s="69">
        <v>8</v>
      </c>
      <c r="V12" s="54">
        <f>SUM(F13:F23)</f>
        <v>7</v>
      </c>
      <c r="W12" s="55">
        <f>U12/V12</f>
        <v>1.1428571428571428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42048</v>
      </c>
      <c r="C13" s="30" t="s">
        <v>63</v>
      </c>
      <c r="D13" s="30"/>
      <c r="E13" s="30">
        <v>2</v>
      </c>
      <c r="F13" s="77">
        <v>7</v>
      </c>
      <c r="G13" s="32">
        <v>215</v>
      </c>
      <c r="H13" s="4" t="e">
        <f>IF(G13="","",(IF(#REF!=0,"",(#REF!*G13*#REF!))))</f>
        <v>#REF!</v>
      </c>
      <c r="I13" s="5">
        <f t="shared" ref="I13:I24" si="0">IF(G13="","",(SUM(E13+F13+Q13)))</f>
        <v>9</v>
      </c>
      <c r="J13" s="6">
        <f>SUM(G$12:G13)</f>
        <v>215</v>
      </c>
      <c r="K13" s="6">
        <f>E$4-J13</f>
        <v>635</v>
      </c>
      <c r="L13" s="7">
        <f t="shared" ref="L13:L23" si="1">IF(G13="",0,$T$12*(I13-F13-Q13))</f>
        <v>262</v>
      </c>
      <c r="M13" s="4">
        <f>G13</f>
        <v>215</v>
      </c>
      <c r="N13" s="110">
        <f>IF(L13=0,"",(M13/L13))</f>
        <v>0.82061068702290074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42051</v>
      </c>
      <c r="C14" s="30" t="s">
        <v>63</v>
      </c>
      <c r="D14" s="30"/>
      <c r="E14" s="30">
        <v>8</v>
      </c>
      <c r="F14" s="78">
        <v>0</v>
      </c>
      <c r="G14" s="32">
        <v>557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772</v>
      </c>
      <c r="K14" s="6">
        <f>E$4-J14</f>
        <v>78</v>
      </c>
      <c r="L14" s="7">
        <f t="shared" si="1"/>
        <v>1048</v>
      </c>
      <c r="M14" s="4">
        <f t="shared" ref="M14:M23" si="4">G14</f>
        <v>557</v>
      </c>
      <c r="N14" s="110">
        <f t="shared" ref="N14:N23" si="5">IF(L14=0,"",(M14/L14))</f>
        <v>0.53148854961832059</v>
      </c>
      <c r="O14" s="111"/>
      <c r="P14" s="33"/>
      <c r="Q14" s="30">
        <v>0</v>
      </c>
      <c r="R14" s="30">
        <v>0</v>
      </c>
      <c r="S14" s="30">
        <v>0</v>
      </c>
      <c r="T14" s="107" t="s">
        <v>67</v>
      </c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42052</v>
      </c>
      <c r="C15" s="30" t="s">
        <v>63</v>
      </c>
      <c r="D15" s="30"/>
      <c r="E15" s="30">
        <v>8</v>
      </c>
      <c r="F15" s="78">
        <v>0</v>
      </c>
      <c r="G15" s="32">
        <v>1366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2138</v>
      </c>
      <c r="K15" s="6">
        <f>E$4-J15</f>
        <v>-1288</v>
      </c>
      <c r="L15" s="7">
        <f t="shared" si="1"/>
        <v>1048</v>
      </c>
      <c r="M15" s="4">
        <f t="shared" si="4"/>
        <v>1366</v>
      </c>
      <c r="N15" s="110">
        <f t="shared" si="5"/>
        <v>1.3034351145038168</v>
      </c>
      <c r="O15" s="111"/>
      <c r="P15" s="33"/>
      <c r="Q15" s="8">
        <v>0</v>
      </c>
      <c r="R15" s="8">
        <v>0</v>
      </c>
      <c r="S15" s="8">
        <v>0</v>
      </c>
      <c r="T15" s="107" t="s">
        <v>71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2138</v>
      </c>
      <c r="K16" s="6">
        <f t="shared" ref="K16:K24" si="8">E$4-J16</f>
        <v>-1288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219" t="s">
        <v>72</v>
      </c>
      <c r="U16" s="220"/>
      <c r="V16" s="220"/>
      <c r="W16" s="221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2138</v>
      </c>
      <c r="K17" s="6">
        <f t="shared" ref="K17" si="11">E$4-J17</f>
        <v>-1288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73</v>
      </c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2138</v>
      </c>
      <c r="K18" s="6">
        <f t="shared" ref="K18:K20" si="17">E$4-J18</f>
        <v>-1288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2138</v>
      </c>
      <c r="K19" s="6">
        <f t="shared" si="17"/>
        <v>-1288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2138</v>
      </c>
      <c r="K20" s="6">
        <f t="shared" si="17"/>
        <v>-1288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2138</v>
      </c>
      <c r="K21" s="6">
        <f t="shared" si="8"/>
        <v>-1288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2138</v>
      </c>
      <c r="K22" s="6">
        <f t="shared" si="8"/>
        <v>-1288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2138</v>
      </c>
      <c r="K23" s="6">
        <f t="shared" si="8"/>
        <v>-1288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18</v>
      </c>
      <c r="F24" s="62">
        <f>SUM(F13:F23)</f>
        <v>7</v>
      </c>
      <c r="G24" s="62">
        <f>SUM(G13:G23)</f>
        <v>2138</v>
      </c>
      <c r="H24" s="81"/>
      <c r="I24" s="62">
        <f t="shared" si="0"/>
        <v>25</v>
      </c>
      <c r="J24" s="82">
        <f>J23</f>
        <v>2138</v>
      </c>
      <c r="K24" s="82">
        <f t="shared" si="8"/>
        <v>-1288</v>
      </c>
      <c r="L24" s="83">
        <f>SUM(L13:L23)</f>
        <v>2358</v>
      </c>
      <c r="M24" s="81">
        <f>SUM(M13:M23)</f>
        <v>2138</v>
      </c>
      <c r="N24" s="121">
        <f>SUM(M24/L24)</f>
        <v>0.90670059372349454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68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850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850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850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850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850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850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850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850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850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850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850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850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850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850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850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2272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2138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2015-03-06T22:43:31Z</dcterms:modified>
</cp:coreProperties>
</file>