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L18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<sst xmlns="http://schemas.openxmlformats.org/spreadsheetml/2006/main" count="146" uniqueCount="74">
  <si>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</si>
  <si>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</si>
  <si>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</si>
  <si>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</si>
  <si>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</si>
  <si>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</si>
  <si>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</si>
  <si>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</si>
  <si>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</si>
  <si>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</si>
  <si>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</si>
  <si>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</si>
  <si>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</si>
  <si>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</si>
  <si>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</si>
  <si>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</si>
  <si>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</si>
  <si>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</si>
  <si>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</si>
  <si>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</si>
  <si>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</si>
  <si>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</si>
  <si>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</si>
  <si>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</si>
  <si>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</si>
  <si>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</si>
  <si>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</si>
  <si>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</si>
  <si>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</si>
  <si>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</si>
  <si>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</si>
  <si>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</si>
  <si>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</si>
  <si>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</si>
  <si>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</si>
  <si>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</si>
  <si>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</si>
  <si>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</si>
  <si>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</si>
  <si>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</si>
  <si>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</si>
  <si>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</si>
  <si>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</si>
  <si>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</si>
  <si>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</si>
  <si>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</si>
  <si>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</si>
  <si>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</si>
  <si>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</si>
  <si>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</si>
  <si>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</si>
  <si>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</si>
  <si>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</si>
  <si>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</si>
  <si>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</si>
  <si>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</si>
  <si>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</si>
  <si>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</si>
  <si>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</si>
  <si>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</si>
  <si>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</si>
  <si>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FC7504</t>
  </si>
  <si>
    <t>FC7504-10</t>
  </si>
  <si>
    <t xml:space="preserve">Routing:    WASH &amp; PACK DEPT    </t>
  </si>
  <si>
    <t>Machine #  B/S 17</t>
  </si>
  <si>
    <t>MR 12/15/14</t>
  </si>
  <si>
    <t>19 SEC</t>
  </si>
  <si>
    <t>C</t>
  </si>
  <si>
    <t>mp</t>
  </si>
  <si>
    <t>MR</t>
  </si>
  <si>
    <t>YES</t>
  </si>
  <si>
    <t>VG</t>
  </si>
  <si>
    <t>JOB OUT</t>
  </si>
  <si>
    <t>NO PARTS AT MACH-MR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</si>
</sst>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8" fillId="0" borderId="21" xfId="0" applyFont="1" applyFill="1" applyBorder="1" applyAlignment="1">
      <alignment horizontal="center" vertical="center" wrapText="1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4" zoomScale="90" zoomScaleNormal="90" workbookViewId="0">
      <selection activeCell="B19" sqref="B19"/>
    </sheetView>
  </sheetViews>
  <sheetFormatPr defaultRowHeight="15"/>
  <cols>
    <col min="1" max="1" width="2.7109375" style="1" hidden="1" customWidth="1"/>
    <col min="2" max="2" width="9.28515625" style="1" bestFit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>
      <c r="B2" s="225" t="s">
        <v>24</v>
      </c>
      <c r="C2" s="205"/>
      <c r="D2" s="21"/>
      <c r="E2" s="226" t="s">
        <v>61</v>
      </c>
      <c r="F2" s="227"/>
      <c r="G2" s="228"/>
      <c r="H2" s="22"/>
      <c r="I2" s="2"/>
      <c r="J2" s="204" t="s">
        <v>0</v>
      </c>
      <c r="K2" s="229"/>
      <c r="L2" s="23" t="s">
        <v>67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362632</v>
      </c>
      <c r="F3" s="227"/>
      <c r="G3" s="228"/>
      <c r="H3" s="22"/>
      <c r="I3" s="25"/>
      <c r="J3" s="204" t="s">
        <v>25</v>
      </c>
      <c r="K3" s="229"/>
      <c r="L3" s="204" t="s">
        <v>62</v>
      </c>
      <c r="M3" s="205"/>
      <c r="N3" s="205"/>
      <c r="O3" s="229"/>
      <c r="P3" s="22"/>
      <c r="Q3" s="22"/>
      <c r="R3" s="231"/>
      <c r="S3" s="232"/>
      <c r="T3" s="233"/>
      <c r="U3" s="204">
        <v>359598</v>
      </c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1000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41" t="s">
        <v>57</v>
      </c>
      <c r="S7" s="241"/>
      <c r="T7" s="241"/>
      <c r="U7" s="204" t="s">
        <v>65</v>
      </c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64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1000</v>
      </c>
      <c r="L12" s="154" t="s">
        <v>55</v>
      </c>
      <c r="M12" s="155"/>
      <c r="N12" s="154" t="s">
        <v>66</v>
      </c>
      <c r="O12" s="156"/>
      <c r="P12" s="70"/>
      <c r="Q12" s="70"/>
      <c r="R12" s="70"/>
      <c r="S12" s="71"/>
      <c r="T12" s="72">
        <v>152</v>
      </c>
      <c r="U12" s="72">
        <v>4</v>
      </c>
      <c r="V12" s="54">
        <f>SUM(F13:F23)</f>
        <v>2</v>
      </c>
      <c r="W12" s="55">
        <f>U12/V12</f>
        <v>2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42062</v>
      </c>
      <c r="C13" s="30" t="s">
        <v>68</v>
      </c>
      <c r="D13" s="30"/>
      <c r="E13" s="30">
        <v>0</v>
      </c>
      <c r="F13" s="80">
        <v>2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2</v>
      </c>
      <c r="J13" s="6">
        <f>SUM(G$12:G13)</f>
        <v>0</v>
      </c>
      <c r="K13" s="6">
        <f>E$4-J13</f>
        <v>1000</v>
      </c>
      <c r="L13" s="7">
        <f t="shared" ref="L13:L2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42062</v>
      </c>
      <c r="C14" s="30" t="s">
        <v>69</v>
      </c>
      <c r="D14" s="30"/>
      <c r="E14" s="30">
        <v>4</v>
      </c>
      <c r="F14" s="81">
        <v>0</v>
      </c>
      <c r="G14" s="32">
        <v>579</v>
      </c>
      <c r="H14" s="4" t="e">
        <f>IF(G14="","",(IF(#REF!=0,"",(#REF!*G14*#REF!))))</f>
        <v>#REF!</v>
      </c>
      <c r="I14" s="5">
        <f t="shared" si="0"/>
        <v>4</v>
      </c>
      <c r="J14" s="6">
        <f>SUM(G$12:G14)</f>
        <v>579</v>
      </c>
      <c r="K14" s="6">
        <f>E$4-J14</f>
        <v>421</v>
      </c>
      <c r="L14" s="7">
        <f t="shared" si="1"/>
        <v>608</v>
      </c>
      <c r="M14" s="4">
        <f t="shared" ref="M14:M23" si="4">G14</f>
        <v>579</v>
      </c>
      <c r="N14" s="135">
        <f t="shared" ref="N14:N23" si="5">IF(L14=0,"",(M14/L14))</f>
        <v>0.95230263157894735</v>
      </c>
      <c r="O14" s="136"/>
      <c r="P14" s="33"/>
      <c r="Q14" s="30">
        <v>0</v>
      </c>
      <c r="R14" s="30">
        <v>0</v>
      </c>
      <c r="S14" s="30">
        <v>1</v>
      </c>
      <c r="T14" s="172">
        <v>11</v>
      </c>
      <c r="U14" s="173"/>
      <c r="V14" s="173"/>
      <c r="W14" s="174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>
        <v>42063</v>
      </c>
      <c r="C15" s="30" t="s">
        <v>69</v>
      </c>
      <c r="D15" s="30"/>
      <c r="E15" s="30">
        <v>6</v>
      </c>
      <c r="F15" s="81">
        <v>0</v>
      </c>
      <c r="G15" s="32">
        <v>800</v>
      </c>
      <c r="H15" s="4" t="e">
        <f>IF(G15="","",(IF(#REF!=0,"",(#REF!*G15*#REF!))))</f>
        <v>#REF!</v>
      </c>
      <c r="I15" s="5">
        <f t="shared" si="0"/>
        <v>6</v>
      </c>
      <c r="J15" s="6">
        <f>SUM(G$12:G15)</f>
        <v>1379</v>
      </c>
      <c r="K15" s="6">
        <f>E$4-J15</f>
        <v>-379</v>
      </c>
      <c r="L15" s="7">
        <f t="shared" si="1"/>
        <v>912</v>
      </c>
      <c r="M15" s="4">
        <f t="shared" si="4"/>
        <v>800</v>
      </c>
      <c r="N15" s="135">
        <f t="shared" si="5"/>
        <v>0.8771929824561403</v>
      </c>
      <c r="O15" s="136"/>
      <c r="P15" s="33"/>
      <c r="Q15" s="8">
        <v>0</v>
      </c>
      <c r="R15" s="8">
        <v>0</v>
      </c>
      <c r="S15" s="8">
        <v>0</v>
      </c>
      <c r="T15" s="166"/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>
      <c r="B16" s="9">
        <v>42065</v>
      </c>
      <c r="C16" s="35" t="s">
        <v>69</v>
      </c>
      <c r="D16" s="50"/>
      <c r="E16" s="50">
        <v>8</v>
      </c>
      <c r="F16" s="82">
        <v>0</v>
      </c>
      <c r="G16" s="10">
        <v>900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2279</v>
      </c>
      <c r="K16" s="6">
        <f t="shared" ref="K16:K24" si="8">E$4-J16</f>
        <v>-1279</v>
      </c>
      <c r="L16" s="7">
        <f t="shared" si="1"/>
        <v>1216</v>
      </c>
      <c r="M16" s="4">
        <f t="shared" si="4"/>
        <v>900</v>
      </c>
      <c r="N16" s="135">
        <f t="shared" si="5"/>
        <v>0.74013157894736847</v>
      </c>
      <c r="O16" s="136"/>
      <c r="P16" s="33"/>
      <c r="Q16" s="8">
        <v>0</v>
      </c>
      <c r="R16" s="8">
        <v>0</v>
      </c>
      <c r="S16" s="8">
        <v>0</v>
      </c>
      <c r="T16" s="166"/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>
      <c r="B17" s="9">
        <v>42066</v>
      </c>
      <c r="C17" s="35" t="s">
        <v>69</v>
      </c>
      <c r="D17" s="61"/>
      <c r="E17" s="61">
        <v>8</v>
      </c>
      <c r="F17" s="82">
        <v>0</v>
      </c>
      <c r="G17" s="10">
        <v>931</v>
      </c>
      <c r="H17" s="4"/>
      <c r="I17" s="5">
        <f t="shared" ref="I17" si="10">IF(G17="","",(SUM(E17+F17+Q17)))</f>
        <v>8</v>
      </c>
      <c r="J17" s="6">
        <f>SUM(G$12:G17)</f>
        <v>3210</v>
      </c>
      <c r="K17" s="6">
        <f t="shared" ref="K17" si="11">E$4-J17</f>
        <v>-2210</v>
      </c>
      <c r="L17" s="7">
        <f t="shared" ref="L17" si="12">IF(G17="",0,$T$12*(I17-F17-Q17))</f>
        <v>1216</v>
      </c>
      <c r="M17" s="4">
        <f t="shared" ref="M17" si="13">G17</f>
        <v>931</v>
      </c>
      <c r="N17" s="135">
        <f t="shared" ref="N17" si="14">IF(L17=0,"",(M17/L17))</f>
        <v>0.765625</v>
      </c>
      <c r="O17" s="136"/>
      <c r="P17" s="33"/>
      <c r="Q17" s="61">
        <v>0</v>
      </c>
      <c r="R17" s="61">
        <v>0</v>
      </c>
      <c r="S17" s="61">
        <v>0</v>
      </c>
      <c r="T17" s="166"/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>
      <c r="B18" s="101">
        <v>42067</v>
      </c>
      <c r="C18" s="59" t="s">
        <v>69</v>
      </c>
      <c r="D18" s="61"/>
      <c r="E18" s="61">
        <v>7</v>
      </c>
      <c r="F18" s="82">
        <v>0</v>
      </c>
      <c r="G18" s="10">
        <v>152</v>
      </c>
      <c r="H18" s="4"/>
      <c r="I18" s="5">
        <v>7</v>
      </c>
      <c r="J18" s="6">
        <f>SUM(G$12:G18)</f>
        <v>3362</v>
      </c>
      <c r="K18" s="6">
        <f t="shared" ref="K18:K20" si="16">E$4-J18</f>
        <v>-2362</v>
      </c>
      <c r="L18" s="7">
        <f t="shared" ref="L18:L20" si="17">IF(G18="",0,$T$12*(I18-F18-Q18))</f>
        <v>1064</v>
      </c>
      <c r="M18" s="4">
        <f t="shared" ref="M18:M20" si="18">G18</f>
        <v>152</v>
      </c>
      <c r="N18" s="135">
        <f t="shared" ref="N18:N20" si="19">IF(L18=0,"",(M18/L18))</f>
        <v>0.14285714285714285</v>
      </c>
      <c r="O18" s="136"/>
      <c r="P18" s="33"/>
      <c r="Q18" s="61">
        <v>0</v>
      </c>
      <c r="R18" s="61">
        <v>0</v>
      </c>
      <c r="S18" s="61">
        <v>0</v>
      </c>
      <c r="T18" s="172" t="s">
        <v>72</v>
      </c>
      <c r="U18" s="173"/>
      <c r="V18" s="173"/>
      <c r="W18" s="174"/>
      <c r="Y18" s="9"/>
      <c r="Z18" s="59"/>
      <c r="AA18" s="90"/>
      <c r="AB18" s="90"/>
      <c r="AC18" s="82"/>
      <c r="AD18" s="10"/>
      <c r="AE18" s="4"/>
      <c r="AF18" s="5" t="str">
        <f t="shared" ref="AF18:AF20" si="20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ref="I19:I20" si="21">IF(G19="","",(SUM(E19+F19+Q19)))</f>
        <v/>
      </c>
      <c r="J19" s="6">
        <f>SUM(G$12:G19)</f>
        <v>3362</v>
      </c>
      <c r="K19" s="6">
        <f t="shared" si="16"/>
        <v>-2362</v>
      </c>
      <c r="L19" s="7">
        <f t="shared" si="17"/>
        <v>0</v>
      </c>
      <c r="M19" s="4">
        <f t="shared" si="18"/>
        <v>0</v>
      </c>
      <c r="N19" s="135" t="str">
        <f t="shared" si="19"/>
        <v/>
      </c>
      <c r="O19" s="136"/>
      <c r="P19" s="33"/>
      <c r="Q19" s="61"/>
      <c r="R19" s="61"/>
      <c r="S19" s="61"/>
      <c r="T19" s="172" t="s">
        <v>73</v>
      </c>
      <c r="U19" s="173"/>
      <c r="V19" s="173"/>
      <c r="W19" s="174"/>
      <c r="Y19" s="9"/>
      <c r="Z19" s="59"/>
      <c r="AA19" s="90"/>
      <c r="AB19" s="90"/>
      <c r="AC19" s="82"/>
      <c r="AD19" s="10"/>
      <c r="AE19" s="4"/>
      <c r="AF19" s="5" t="str">
        <f t="shared" si="20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21"/>
        <v/>
      </c>
      <c r="J20" s="6">
        <f>SUM(G$12:G20)</f>
        <v>3362</v>
      </c>
      <c r="K20" s="6">
        <f t="shared" si="16"/>
        <v>-2362</v>
      </c>
      <c r="L20" s="7">
        <f t="shared" si="17"/>
        <v>0</v>
      </c>
      <c r="M20" s="4">
        <f t="shared" si="18"/>
        <v>0</v>
      </c>
      <c r="N20" s="135" t="str">
        <f t="shared" si="19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0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3362</v>
      </c>
      <c r="K21" s="6">
        <f t="shared" si="8"/>
        <v>-2362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3362</v>
      </c>
      <c r="K22" s="6">
        <f t="shared" si="8"/>
        <v>-2362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3362</v>
      </c>
      <c r="K23" s="6">
        <f t="shared" si="8"/>
        <v>-2362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33</v>
      </c>
      <c r="F24" s="62">
        <f>SUM(F13:F23)</f>
        <v>2</v>
      </c>
      <c r="G24" s="62">
        <f>SUM(G13:G23)</f>
        <v>3362</v>
      </c>
      <c r="H24" s="84"/>
      <c r="I24" s="62">
        <f t="shared" si="0"/>
        <v>35</v>
      </c>
      <c r="J24" s="85">
        <f>J23</f>
        <v>3362</v>
      </c>
      <c r="K24" s="85">
        <f t="shared" si="8"/>
        <v>-2362</v>
      </c>
      <c r="L24" s="86">
        <f>SUM(L13:L23)</f>
        <v>5016</v>
      </c>
      <c r="M24" s="84">
        <f>SUM(M13:M23)</f>
        <v>3362</v>
      </c>
      <c r="N24" s="142">
        <f>SUM(M24/L24)</f>
        <v>0.6702551834130781</v>
      </c>
      <c r="O24" s="143"/>
      <c r="P24" s="87"/>
      <c r="Q24" s="86">
        <f>SUM(Q13:Q23)</f>
        <v>0</v>
      </c>
      <c r="R24" s="86"/>
      <c r="S24" s="86">
        <f>SUM(S13:S23)</f>
        <v>1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2" t="s">
        <v>63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1000</v>
      </c>
      <c r="L26" s="154" t="s">
        <v>55</v>
      </c>
      <c r="M26" s="155"/>
      <c r="N26" s="154"/>
      <c r="O26" s="156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1000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1000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1000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1000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1000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1000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1000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1000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1000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1000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1000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1000</v>
      </c>
      <c r="L38" s="86">
        <f>SUM(L27:L37)</f>
        <v>0</v>
      </c>
      <c r="M38" s="84">
        <f>SUM(M27:M37)</f>
        <v>0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1000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1000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1000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1000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1000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1000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1000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1000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1000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1000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1000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1000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1000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3290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42062</v>
      </c>
      <c r="N56" s="114"/>
      <c r="O56" s="122">
        <v>0.36805555555555558</v>
      </c>
      <c r="P56" s="115"/>
      <c r="Q56" s="115"/>
      <c r="R56" s="240" t="s">
        <v>70</v>
      </c>
      <c r="S56" s="115"/>
      <c r="T56" s="240" t="s">
        <v>71</v>
      </c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1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3362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2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T18:W18"/>
    <mergeCell ref="T19:W19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2015-02-27T14:31:57Z</cp:lastPrinted>
  <dcterms:created xsi:type="dcterms:W3CDTF">2014-06-10T19:48:08Z</dcterms:created>
  <dcterms:modified xsi:type="dcterms:W3CDTF">2015-03-20T18:27:45Z</dcterms:modified>
</cp:coreProperties>
</file>