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<sst xmlns="http://schemas.openxmlformats.org/spreadsheetml/2006/main" count="148" uniqueCount="79">
  <si>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</si>
  <si>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</si>
  <si>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</si>
  <si>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</si>
  <si>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</si>
  <si>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</si>
  <si>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</si>
  <si>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</si>
  <si>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</si>
  <si>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</si>
  <si>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</si>
  <si>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</si>
  <si>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</si>
  <si>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</si>
  <si>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</si>
  <si>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</si>
  <si>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</si>
  <si>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</si>
  <si>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</si>
  <si>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</si>
  <si>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</si>
  <si>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</si>
  <si>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</si>
  <si>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</si>
  <si>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</si>
  <si>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</si>
  <si>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</si>
  <si>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</si>
  <si>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</si>
  <si>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</si>
  <si>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</si>
  <si>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</si>
  <si>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</si>
  <si>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</si>
  <si>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</si>
  <si>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</si>
  <si>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</si>
  <si>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</si>
  <si>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</si>
  <si>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</si>
  <si>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</si>
  <si>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</si>
  <si>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</si>
  <si>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</si>
  <si>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</si>
  <si>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</si>
  <si>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</si>
  <si>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</si>
  <si>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</si>
  <si>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</si>
  <si>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</si>
  <si>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</si>
  <si>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</si>
  <si>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</si>
  <si>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</si>
  <si>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</si>
  <si>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</si>
  <si>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</si>
  <si>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</si>
  <si>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</si>
  <si>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</si>
  <si>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FC7504</t>
  </si>
  <si>
    <t>FC7504-10</t>
  </si>
  <si>
    <t xml:space="preserve">Routing:    WASH &amp; PACK DEPT    </t>
  </si>
  <si>
    <t>Machine #  B/S 17</t>
  </si>
  <si>
    <t>MR 12/15/14</t>
  </si>
  <si>
    <t>19 SEC</t>
  </si>
  <si>
    <t>C</t>
  </si>
  <si>
    <t>JM</t>
  </si>
  <si>
    <t>MP</t>
  </si>
  <si>
    <t>1045 AM</t>
  </si>
  <si>
    <t>YES</t>
  </si>
  <si>
    <t>VG</t>
  </si>
  <si>
    <t>1/4" NPT XL</t>
  </si>
  <si>
    <t>DH</t>
  </si>
  <si>
    <t>TG</t>
  </si>
  <si>
    <t>Q22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</si>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</sst>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ColWidth="9.109375" defaultRowHeight="14.4" x14ac:dyDescent="0.3"/>
  <cols>
    <col min="1" max="1" width="2.6640625" style="1" hidden="1" customWidth="1"/>
    <col min="2" max="2" width="9.33203125" style="1" bestFit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67</v>
      </c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 x14ac:dyDescent="0.3">
      <c r="B3" s="147" t="s">
        <v>22</v>
      </c>
      <c r="C3" s="148"/>
      <c r="D3" s="24"/>
      <c r="E3" s="149">
        <v>369444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6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 x14ac:dyDescent="0.3">
      <c r="B4" s="214" t="s">
        <v>23</v>
      </c>
      <c r="C4" s="194"/>
      <c r="D4" s="24"/>
      <c r="E4" s="192">
        <v>2400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4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3">
      <c r="B5" s="223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8" t="s">
        <v>56</v>
      </c>
      <c r="C6" s="219"/>
      <c r="D6" s="219"/>
      <c r="E6" s="220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8" t="s">
        <v>56</v>
      </c>
      <c r="Z6" s="219"/>
      <c r="AA6" s="219"/>
      <c r="AB6" s="220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7"/>
      <c r="O7" s="178"/>
      <c r="P7" s="178"/>
      <c r="Q7" s="178"/>
      <c r="R7" s="201" t="s">
        <v>57</v>
      </c>
      <c r="S7" s="201"/>
      <c r="T7" s="201"/>
      <c r="U7" s="145" t="s">
        <v>65</v>
      </c>
      <c r="V7" s="148"/>
      <c r="W7" s="186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7"/>
      <c r="AL7" s="178"/>
      <c r="AM7" s="178"/>
      <c r="AN7" s="178"/>
      <c r="AO7" s="210" t="s">
        <v>57</v>
      </c>
      <c r="AP7" s="210"/>
      <c r="AQ7" s="210"/>
      <c r="AR7" s="145"/>
      <c r="AS7" s="148"/>
      <c r="AT7" s="186"/>
    </row>
    <row r="8" spans="2:46" ht="16.5" customHeight="1" x14ac:dyDescent="0.3">
      <c r="B8" s="214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10" t="s">
        <v>58</v>
      </c>
      <c r="S8" s="210"/>
      <c r="T8" s="210"/>
      <c r="U8" s="145"/>
      <c r="V8" s="148"/>
      <c r="W8" s="186"/>
      <c r="Y8" s="214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10" t="s">
        <v>58</v>
      </c>
      <c r="AP8" s="210"/>
      <c r="AQ8" s="210"/>
      <c r="AR8" s="145"/>
      <c r="AS8" s="148"/>
      <c r="AT8" s="186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8"/>
      <c r="O9" s="209"/>
      <c r="P9" s="209"/>
      <c r="Q9" s="209"/>
      <c r="R9" s="233" t="s">
        <v>59</v>
      </c>
      <c r="S9" s="233"/>
      <c r="T9" s="233"/>
      <c r="U9" s="205"/>
      <c r="V9" s="206"/>
      <c r="W9" s="207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8"/>
      <c r="AL9" s="209"/>
      <c r="AM9" s="209"/>
      <c r="AN9" s="209"/>
      <c r="AO9" s="233" t="s">
        <v>59</v>
      </c>
      <c r="AP9" s="233"/>
      <c r="AQ9" s="233"/>
      <c r="AR9" s="205"/>
      <c r="AS9" s="206"/>
      <c r="AT9" s="207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 x14ac:dyDescent="0.35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 x14ac:dyDescent="0.3">
      <c r="B12" s="164" t="s">
        <v>64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2400</v>
      </c>
      <c r="L12" s="172" t="s">
        <v>55</v>
      </c>
      <c r="M12" s="173"/>
      <c r="N12" s="172" t="s">
        <v>66</v>
      </c>
      <c r="O12" s="174"/>
      <c r="P12" s="70"/>
      <c r="Q12" s="70"/>
      <c r="R12" s="70"/>
      <c r="S12" s="71"/>
      <c r="T12" s="72">
        <v>152</v>
      </c>
      <c r="U12" s="72">
        <v>4</v>
      </c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42171</v>
      </c>
      <c r="C13" s="30" t="s">
        <v>68</v>
      </c>
      <c r="D13" s="30"/>
      <c r="E13" s="30">
        <v>2</v>
      </c>
      <c r="F13" s="80">
        <v>0</v>
      </c>
      <c r="G13" s="32">
        <v>225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225</v>
      </c>
      <c r="K13" s="6">
        <f>E$4-J13</f>
        <v>2175</v>
      </c>
      <c r="L13" s="7">
        <f t="shared" ref="L13:L23" si="1">IF(G13="",0,$T$12*(I13-F13-Q13))</f>
        <v>304</v>
      </c>
      <c r="M13" s="4">
        <f>G13</f>
        <v>225</v>
      </c>
      <c r="N13" s="110">
        <f>IF(L13=0,"",(M13/L13))</f>
        <v>0.74013157894736847</v>
      </c>
      <c r="O13" s="111"/>
      <c r="P13" s="33"/>
      <c r="Q13" s="30">
        <v>0</v>
      </c>
      <c r="R13" s="30">
        <v>0</v>
      </c>
      <c r="S13" s="30">
        <v>0</v>
      </c>
      <c r="T13" s="169"/>
      <c r="U13" s="170"/>
      <c r="V13" s="170"/>
      <c r="W13" s="17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108"/>
      <c r="AS13" s="108"/>
      <c r="AT13" s="109"/>
    </row>
    <row r="14" spans="2:46" ht="15" customHeight="1" x14ac:dyDescent="0.3">
      <c r="B14" s="29">
        <v>42171</v>
      </c>
      <c r="C14" s="30" t="s">
        <v>69</v>
      </c>
      <c r="D14" s="30"/>
      <c r="E14" s="30">
        <v>3</v>
      </c>
      <c r="F14" s="81">
        <v>0</v>
      </c>
      <c r="G14" s="32">
        <v>0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225</v>
      </c>
      <c r="K14" s="6">
        <f>E$4-J14</f>
        <v>2175</v>
      </c>
      <c r="L14" s="7">
        <f t="shared" si="1"/>
        <v>456</v>
      </c>
      <c r="M14" s="4">
        <f t="shared" ref="M14:M23" si="4">G14</f>
        <v>0</v>
      </c>
      <c r="N14" s="110">
        <f t="shared" ref="N14:N23" si="5">IF(L14=0,"",(M14/L14))</f>
        <v>0</v>
      </c>
      <c r="O14" s="111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 x14ac:dyDescent="0.3">
      <c r="B15" s="29">
        <v>42172</v>
      </c>
      <c r="C15" s="30" t="s">
        <v>68</v>
      </c>
      <c r="D15" s="30"/>
      <c r="E15" s="30">
        <v>2.5</v>
      </c>
      <c r="F15" s="81">
        <v>0</v>
      </c>
      <c r="G15" s="32">
        <v>255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480</v>
      </c>
      <c r="K15" s="6">
        <f>E$4-J15</f>
        <v>1920</v>
      </c>
      <c r="L15" s="7">
        <f t="shared" si="1"/>
        <v>380</v>
      </c>
      <c r="M15" s="4">
        <f t="shared" si="4"/>
        <v>255</v>
      </c>
      <c r="N15" s="110">
        <f t="shared" si="5"/>
        <v>0.67105263157894735</v>
      </c>
      <c r="O15" s="111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69"/>
      <c r="AR15" s="170"/>
      <c r="AS15" s="170"/>
      <c r="AT15" s="171"/>
    </row>
    <row r="16" spans="2:46" ht="15" customHeight="1" x14ac:dyDescent="0.3">
      <c r="B16" s="9">
        <v>42172</v>
      </c>
      <c r="C16" s="35" t="s">
        <v>74</v>
      </c>
      <c r="D16" s="50"/>
      <c r="E16" s="50">
        <v>8</v>
      </c>
      <c r="F16" s="82">
        <v>0</v>
      </c>
      <c r="G16" s="10">
        <v>860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1340</v>
      </c>
      <c r="K16" s="6">
        <f t="shared" ref="K16:K24" si="8">E$4-J16</f>
        <v>1060</v>
      </c>
      <c r="L16" s="7">
        <f t="shared" si="1"/>
        <v>1216</v>
      </c>
      <c r="M16" s="4">
        <f t="shared" si="4"/>
        <v>860</v>
      </c>
      <c r="N16" s="110">
        <f t="shared" si="5"/>
        <v>0.70723684210526316</v>
      </c>
      <c r="O16" s="111"/>
      <c r="P16" s="33"/>
      <c r="Q16" s="8">
        <v>0</v>
      </c>
      <c r="R16" s="8">
        <v>0</v>
      </c>
      <c r="S16" s="8">
        <v>0</v>
      </c>
      <c r="T16" s="169"/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69"/>
      <c r="AR16" s="170"/>
      <c r="AS16" s="170"/>
      <c r="AT16" s="171"/>
    </row>
    <row r="17" spans="2:46" ht="15" customHeight="1" x14ac:dyDescent="0.3">
      <c r="B17" s="9">
        <v>42173</v>
      </c>
      <c r="C17" s="35" t="s">
        <v>75</v>
      </c>
      <c r="D17" s="61"/>
      <c r="E17" s="61">
        <v>5</v>
      </c>
      <c r="F17" s="82">
        <v>0</v>
      </c>
      <c r="G17" s="10">
        <v>520</v>
      </c>
      <c r="H17" s="4"/>
      <c r="I17" s="5">
        <f t="shared" ref="I17" si="10">IF(G17="","",(SUM(E17+F17+Q17)))</f>
        <v>7.6</v>
      </c>
      <c r="J17" s="6">
        <f>SUM(G$12:G17)</f>
        <v>1860</v>
      </c>
      <c r="K17" s="6">
        <f t="shared" ref="K17" si="11">E$4-J17</f>
        <v>540</v>
      </c>
      <c r="L17" s="7">
        <f t="shared" ref="L17" si="12">IF(G17="",0,$T$12*(I17-F17-Q17))</f>
        <v>760</v>
      </c>
      <c r="M17" s="4">
        <f t="shared" ref="M17" si="13">G17</f>
        <v>520</v>
      </c>
      <c r="N17" s="110">
        <f t="shared" ref="N17" si="14">IF(L17=0,"",(M17/L17))</f>
        <v>0.68421052631578949</v>
      </c>
      <c r="O17" s="111"/>
      <c r="P17" s="33"/>
      <c r="Q17" s="61">
        <v>2.6</v>
      </c>
      <c r="R17" s="61">
        <v>1</v>
      </c>
      <c r="S17" s="61">
        <v>1</v>
      </c>
      <c r="T17" s="107" t="s">
        <v>76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69"/>
      <c r="AR17" s="170"/>
      <c r="AS17" s="170"/>
      <c r="AT17" s="171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1860</v>
      </c>
      <c r="K18" s="6">
        <f t="shared" ref="K18:K20" si="17">E$4-J18</f>
        <v>540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107" t="s">
        <v>77</v>
      </c>
      <c r="U18" s="108"/>
      <c r="V18" s="108"/>
      <c r="W18" s="10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1860</v>
      </c>
      <c r="K19" s="6">
        <f t="shared" si="17"/>
        <v>540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169" t="s">
        <v>78</v>
      </c>
      <c r="U19" s="170"/>
      <c r="V19" s="170"/>
      <c r="W19" s="171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1860</v>
      </c>
      <c r="K20" s="6">
        <f t="shared" si="17"/>
        <v>540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1860</v>
      </c>
      <c r="K21" s="6">
        <f t="shared" si="8"/>
        <v>540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69"/>
      <c r="AR21" s="170"/>
      <c r="AS21" s="170"/>
      <c r="AT21" s="171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1860</v>
      </c>
      <c r="K22" s="6">
        <f t="shared" si="8"/>
        <v>540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1860</v>
      </c>
      <c r="K23" s="6">
        <f t="shared" si="8"/>
        <v>540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20.5</v>
      </c>
      <c r="F24" s="62">
        <f>SUM(F13:F23)</f>
        <v>0</v>
      </c>
      <c r="G24" s="62">
        <f>SUM(G13:G23)</f>
        <v>1860</v>
      </c>
      <c r="H24" s="84"/>
      <c r="I24" s="62">
        <f t="shared" si="0"/>
        <v>23.1</v>
      </c>
      <c r="J24" s="85">
        <f>J23</f>
        <v>1860</v>
      </c>
      <c r="K24" s="85">
        <f t="shared" si="8"/>
        <v>540</v>
      </c>
      <c r="L24" s="86">
        <f>SUM(L13:L23)</f>
        <v>3116</v>
      </c>
      <c r="M24" s="84">
        <f>SUM(M13:M23)</f>
        <v>1860</v>
      </c>
      <c r="N24" s="121">
        <f>SUM(M24/L24)</f>
        <v>0.59691912708600769</v>
      </c>
      <c r="O24" s="122"/>
      <c r="P24" s="87"/>
      <c r="Q24" s="86">
        <f>SUM(Q13:Q23)</f>
        <v>2.6</v>
      </c>
      <c r="R24" s="86"/>
      <c r="S24" s="86">
        <f>SUM(S13:S23)</f>
        <v>1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63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2400</v>
      </c>
      <c r="L26" s="172" t="s">
        <v>55</v>
      </c>
      <c r="M26" s="173"/>
      <c r="N26" s="172"/>
      <c r="O26" s="174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2400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4"/>
      <c r="AR27" s="235"/>
      <c r="AS27" s="235"/>
      <c r="AT27" s="236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2400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2400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2400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2400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2400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2400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2400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2400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2400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2400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2400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2400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2400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2400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2400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2400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2400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2400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2400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2400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2400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2400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2400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2400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1837</v>
      </c>
      <c r="G56" s="126"/>
      <c r="H56" s="2"/>
      <c r="I56" s="43">
        <v>1</v>
      </c>
      <c r="J56" s="232" t="s">
        <v>43</v>
      </c>
      <c r="K56" s="139"/>
      <c r="L56" s="44">
        <f>SUMIF($R$13:$R$23,1,$Q$13:$Q$50)+SUMIF($R$27:$R$37,1,$Q$27:$Q$37)+SUMIF($R$41:$R$51,1,$Q$41:$Q$51)</f>
        <v>2.6</v>
      </c>
      <c r="M56" s="142">
        <v>42171</v>
      </c>
      <c r="N56" s="142"/>
      <c r="O56" s="237" t="s">
        <v>70</v>
      </c>
      <c r="P56" s="116"/>
      <c r="Q56" s="116"/>
      <c r="R56" s="115" t="s">
        <v>71</v>
      </c>
      <c r="S56" s="116"/>
      <c r="T56" s="115" t="s">
        <v>72</v>
      </c>
      <c r="U56" s="116"/>
      <c r="V56" s="116" t="s">
        <v>73</v>
      </c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2" t="s">
        <v>43</v>
      </c>
      <c r="AH56" s="139"/>
      <c r="AI56" s="44">
        <f>SUMIF($R$13:$R$23,1,$Q$13:$Q$50)+SUMIF($R$27:$R$37,1,$Q$27:$Q$37)+SUMIF($R$41:$R$51,1,$Q$41:$Q$51)</f>
        <v>2.6</v>
      </c>
      <c r="AJ56" s="142"/>
      <c r="AK56" s="142"/>
      <c r="AL56" s="237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1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1860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2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8:W18"/>
    <mergeCell ref="T19:W19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2015-02-27T14:31:57Z</cp:lastPrinted>
  <dcterms:created xsi:type="dcterms:W3CDTF">2014-06-10T19:48:08Z</dcterms:created>
  <dcterms:modified xsi:type="dcterms:W3CDTF">2015-06-22T18:25:54Z</dcterms:modified>
</cp:coreProperties>
</file>