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K24" i="1" s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<sst xmlns="http://schemas.openxmlformats.org/spreadsheetml/2006/main" count="149" uniqueCount="79">
  <si>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</si>
  <si>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</si>
  <si>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</si>
  <si>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</si>
  <si>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</si>
  <si>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</si>
  <si>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</si>
  <si>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</si>
  <si>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</si>
  <si>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</si>
  <si>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</si>
  <si>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</si>
  <si>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</si>
  <si>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</si>
  <si>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</si>
  <si>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</si>
  <si>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</si>
  <si>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</si>
  <si>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</si>
  <si>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</si>
  <si>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</si>
  <si>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</si>
  <si>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</si>
  <si>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</si>
  <si>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</si>
  <si>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</si>
  <si>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</si>
  <si>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</si>
  <si>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</si>
  <si>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</si>
  <si>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</si>
  <si>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</si>
  <si>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</si>
  <si>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</si>
  <si>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</si>
  <si>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</si>
  <si>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</si>
  <si>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</si>
  <si>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</si>
  <si>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</si>
  <si>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</si>
  <si>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</si>
  <si>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</si>
  <si>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</si>
  <si>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</si>
  <si>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</si>
  <si>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</si>
  <si>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</si>
  <si>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</si>
  <si>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</si>
  <si>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</si>
  <si>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</si>
  <si>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</si>
  <si>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</si>
  <si>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</si>
  <si>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</si>
  <si>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</si>
  <si>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</si>
  <si>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</si>
  <si>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</si>
  <si>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</si>
  <si>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FC7504</t>
  </si>
  <si>
    <t>FC7504-10</t>
  </si>
  <si>
    <t xml:space="preserve">Routing:    WASH &amp; PACK DEPT    </t>
  </si>
  <si>
    <t>Machine #  B/S 17</t>
  </si>
  <si>
    <t>MR 12/15/14</t>
  </si>
  <si>
    <t>19 SEC</t>
  </si>
  <si>
    <t>C</t>
  </si>
  <si>
    <t>VC</t>
  </si>
  <si>
    <t>MP</t>
  </si>
  <si>
    <t>JM</t>
  </si>
  <si>
    <t>DH</t>
  </si>
  <si>
    <t>Cln collets 2x/prts wsh2hr</t>
  </si>
  <si>
    <t>BW</t>
  </si>
  <si>
    <t>YES</t>
  </si>
  <si>
    <t>JOB OUT</t>
  </si>
  <si>
    <t>No parts@mach per MR</t>
  </si>
  <si>
    <t>pack</t>
  </si>
  <si>
    <t>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</si>
</sst>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8" zoomScale="90" zoomScaleNormal="90" workbookViewId="0">
      <selection activeCell="F57" sqref="F57:G57"/>
    </sheetView>
  </sheetViews>
  <sheetFormatPr defaultRowHeight="15" x14ac:dyDescent="0.2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6"/>
      <c r="AT1" s="20"/>
    </row>
    <row r="2" spans="2:46" ht="19.5" customHeight="1" x14ac:dyDescent="0.25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67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5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 x14ac:dyDescent="0.25">
      <c r="B3" s="226" t="s">
        <v>22</v>
      </c>
      <c r="C3" s="206"/>
      <c r="D3" s="24"/>
      <c r="E3" s="227">
        <v>381745</v>
      </c>
      <c r="F3" s="228"/>
      <c r="G3" s="229"/>
      <c r="H3" s="22"/>
      <c r="I3" s="25"/>
      <c r="J3" s="205" t="s">
        <v>25</v>
      </c>
      <c r="K3" s="230"/>
      <c r="L3" s="205" t="s">
        <v>62</v>
      </c>
      <c r="M3" s="206"/>
      <c r="N3" s="206"/>
      <c r="O3" s="230"/>
      <c r="P3" s="22"/>
      <c r="Q3" s="22"/>
      <c r="R3" s="232"/>
      <c r="S3" s="233"/>
      <c r="T3" s="234"/>
      <c r="U3" s="205">
        <v>377363</v>
      </c>
      <c r="V3" s="206"/>
      <c r="W3" s="207"/>
      <c r="Y3" s="226" t="s">
        <v>22</v>
      </c>
      <c r="Z3" s="206"/>
      <c r="AA3" s="94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 x14ac:dyDescent="0.25">
      <c r="B4" s="208" t="s">
        <v>23</v>
      </c>
      <c r="C4" s="210"/>
      <c r="D4" s="24"/>
      <c r="E4" s="231">
        <v>3240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4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 x14ac:dyDescent="0.25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 x14ac:dyDescent="0.25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6"/>
      <c r="N6" s="87"/>
      <c r="O6" s="87"/>
      <c r="P6" s="87"/>
      <c r="Q6" s="88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196" t="s">
        <v>60</v>
      </c>
      <c r="AP6" s="197"/>
      <c r="AQ6" s="197"/>
      <c r="AR6" s="197"/>
      <c r="AS6" s="197"/>
      <c r="AT6" s="198"/>
    </row>
    <row r="7" spans="2:46" ht="16.5" customHeight="1" x14ac:dyDescent="0.25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5"/>
      <c r="N7" s="202"/>
      <c r="O7" s="203"/>
      <c r="P7" s="203"/>
      <c r="Q7" s="203"/>
      <c r="R7" s="242" t="s">
        <v>57</v>
      </c>
      <c r="S7" s="242"/>
      <c r="T7" s="242"/>
      <c r="U7" s="205" t="s">
        <v>65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5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 x14ac:dyDescent="0.25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5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5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 x14ac:dyDescent="0.3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 x14ac:dyDescent="0.25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 x14ac:dyDescent="0.3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 x14ac:dyDescent="0.25">
      <c r="B12" s="152" t="s">
        <v>64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3240</v>
      </c>
      <c r="L12" s="155" t="s">
        <v>55</v>
      </c>
      <c r="M12" s="156"/>
      <c r="N12" s="155" t="s">
        <v>66</v>
      </c>
      <c r="O12" s="157"/>
      <c r="P12" s="69"/>
      <c r="Q12" s="69"/>
      <c r="R12" s="69"/>
      <c r="S12" s="70"/>
      <c r="T12" s="71">
        <v>152</v>
      </c>
      <c r="U12" s="71">
        <v>4</v>
      </c>
      <c r="V12" s="54">
        <f>SUM(F13:F23)</f>
        <v>4.5</v>
      </c>
      <c r="W12" s="55">
        <f>U12/V12</f>
        <v>0.88888888888888884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69"/>
      <c r="AN12" s="69"/>
      <c r="AO12" s="69"/>
      <c r="AP12" s="70"/>
      <c r="AQ12" s="71"/>
      <c r="AR12" s="71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42242</v>
      </c>
      <c r="C13" s="30" t="s">
        <v>68</v>
      </c>
      <c r="D13" s="30"/>
      <c r="E13" s="30">
        <v>0</v>
      </c>
      <c r="F13" s="79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3240</v>
      </c>
      <c r="L13" s="7">
        <f t="shared" ref="L13:L23" si="1">IF(G13="",0,$T$12*(I13-F13-Q13))</f>
        <v>0</v>
      </c>
      <c r="M13" s="4">
        <f>G13</f>
        <v>0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 x14ac:dyDescent="0.25">
      <c r="B14" s="29">
        <v>42243</v>
      </c>
      <c r="C14" s="30" t="s">
        <v>69</v>
      </c>
      <c r="D14" s="30"/>
      <c r="E14" s="30">
        <v>0</v>
      </c>
      <c r="F14" s="80">
        <v>1.5</v>
      </c>
      <c r="G14" s="32">
        <v>0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0</v>
      </c>
      <c r="K14" s="6">
        <f>E$4-J14</f>
        <v>3240</v>
      </c>
      <c r="L14" s="7">
        <f t="shared" si="1"/>
        <v>0</v>
      </c>
      <c r="M14" s="4">
        <f t="shared" ref="M14:M23" si="4">G14</f>
        <v>0</v>
      </c>
      <c r="N14" s="136" t="str">
        <f t="shared" ref="N14:N23" si="5">IF(L14=0,"",(M14/L14))</f>
        <v/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 x14ac:dyDescent="0.25">
      <c r="B15" s="29">
        <v>42243</v>
      </c>
      <c r="C15" s="30" t="s">
        <v>70</v>
      </c>
      <c r="D15" s="30"/>
      <c r="E15" s="30">
        <v>5.5</v>
      </c>
      <c r="F15" s="80">
        <v>0</v>
      </c>
      <c r="G15" s="32">
        <v>552</v>
      </c>
      <c r="H15" s="4" t="e">
        <f>IF(G15="","",(IF(#REF!=0,"",(#REF!*G15*#REF!))))</f>
        <v>#REF!</v>
      </c>
      <c r="I15" s="5">
        <f t="shared" si="0"/>
        <v>5.5</v>
      </c>
      <c r="J15" s="6">
        <f>SUM(G$12:G15)</f>
        <v>552</v>
      </c>
      <c r="K15" s="6">
        <f>E$4-J15</f>
        <v>2688</v>
      </c>
      <c r="L15" s="7">
        <f t="shared" si="1"/>
        <v>836</v>
      </c>
      <c r="M15" s="4">
        <f t="shared" si="4"/>
        <v>552</v>
      </c>
      <c r="N15" s="136">
        <f t="shared" si="5"/>
        <v>0.66028708133971292</v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89"/>
      <c r="AO15" s="89"/>
      <c r="AP15" s="89"/>
      <c r="AQ15" s="167"/>
      <c r="AR15" s="168"/>
      <c r="AS15" s="168"/>
      <c r="AT15" s="169"/>
    </row>
    <row r="16" spans="2:46" ht="15" customHeight="1" x14ac:dyDescent="0.25">
      <c r="B16" s="9">
        <v>42243</v>
      </c>
      <c r="C16" s="35" t="s">
        <v>71</v>
      </c>
      <c r="D16" s="50"/>
      <c r="E16" s="50">
        <v>4.5</v>
      </c>
      <c r="F16" s="81">
        <v>0</v>
      </c>
      <c r="G16" s="10">
        <v>450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1002</v>
      </c>
      <c r="K16" s="6">
        <f t="shared" ref="K16:K24" si="8">E$4-J16</f>
        <v>2238</v>
      </c>
      <c r="L16" s="7">
        <f t="shared" si="1"/>
        <v>684</v>
      </c>
      <c r="M16" s="4">
        <f t="shared" si="4"/>
        <v>450</v>
      </c>
      <c r="N16" s="136">
        <f t="shared" si="5"/>
        <v>0.65789473684210531</v>
      </c>
      <c r="O16" s="137"/>
      <c r="P16" s="33"/>
      <c r="Q16" s="8">
        <v>1.5</v>
      </c>
      <c r="R16" s="8">
        <v>4</v>
      </c>
      <c r="S16" s="8">
        <v>0</v>
      </c>
      <c r="T16" s="167" t="s">
        <v>72</v>
      </c>
      <c r="U16" s="168"/>
      <c r="V16" s="168"/>
      <c r="W16" s="169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89"/>
      <c r="AO16" s="89"/>
      <c r="AP16" s="89"/>
      <c r="AQ16" s="167"/>
      <c r="AR16" s="168"/>
      <c r="AS16" s="168"/>
      <c r="AT16" s="169"/>
    </row>
    <row r="17" spans="2:46" ht="15" customHeight="1" x14ac:dyDescent="0.25">
      <c r="B17" s="9">
        <v>42244</v>
      </c>
      <c r="C17" s="35" t="s">
        <v>73</v>
      </c>
      <c r="D17" s="61"/>
      <c r="E17" s="61">
        <v>7.6</v>
      </c>
      <c r="F17" s="81">
        <v>0</v>
      </c>
      <c r="G17" s="10">
        <v>1000</v>
      </c>
      <c r="H17" s="4"/>
      <c r="I17" s="5">
        <f t="shared" ref="I17" si="10">IF(G17="","",(SUM(E17+F17+Q17)))</f>
        <v>7.6</v>
      </c>
      <c r="J17" s="6">
        <f>SUM(G$12:G17)</f>
        <v>2002</v>
      </c>
      <c r="K17" s="6">
        <f t="shared" ref="K17" si="11">E$4-J17</f>
        <v>1238</v>
      </c>
      <c r="L17" s="7">
        <f t="shared" ref="L17" si="12">IF(G17="",0,$T$12*(I17-F17-Q17))</f>
        <v>1155.2</v>
      </c>
      <c r="M17" s="4">
        <f t="shared" ref="M17" si="13">G17</f>
        <v>1000</v>
      </c>
      <c r="N17" s="136">
        <f t="shared" ref="N17" si="14">IF(L17=0,"",(M17/L17))</f>
        <v>0.86565096952908582</v>
      </c>
      <c r="O17" s="137"/>
      <c r="P17" s="33"/>
      <c r="Q17" s="61">
        <v>0</v>
      </c>
      <c r="R17" s="61">
        <v>0</v>
      </c>
      <c r="S17" s="61">
        <v>0</v>
      </c>
      <c r="T17" s="167"/>
      <c r="U17" s="168"/>
      <c r="V17" s="168"/>
      <c r="W17" s="169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89"/>
      <c r="AO17" s="89"/>
      <c r="AP17" s="89"/>
      <c r="AQ17" s="167"/>
      <c r="AR17" s="168"/>
      <c r="AS17" s="168"/>
      <c r="AT17" s="169"/>
    </row>
    <row r="18" spans="2:46" ht="15" customHeight="1" x14ac:dyDescent="0.25">
      <c r="B18" s="100">
        <v>42244</v>
      </c>
      <c r="C18" s="59" t="s">
        <v>69</v>
      </c>
      <c r="D18" s="61"/>
      <c r="E18" s="61">
        <v>0.1</v>
      </c>
      <c r="F18" s="81">
        <v>0</v>
      </c>
      <c r="G18" s="10">
        <v>26</v>
      </c>
      <c r="H18" s="4"/>
      <c r="I18" s="5">
        <f t="shared" ref="I18:I20" si="16">IF(G18="","",(SUM(E18+F18+Q18)))</f>
        <v>0.1</v>
      </c>
      <c r="J18" s="6">
        <f>SUM(G$12:G18)</f>
        <v>2028</v>
      </c>
      <c r="K18" s="6">
        <f t="shared" ref="K18:K20" si="17">E$4-J18</f>
        <v>1212</v>
      </c>
      <c r="L18" s="7">
        <f t="shared" ref="L18:L20" si="18">IF(G18="",0,$T$12*(I18-F18-Q18))</f>
        <v>15.200000000000001</v>
      </c>
      <c r="M18" s="4">
        <f t="shared" ref="M18:M20" si="19">G18</f>
        <v>26</v>
      </c>
      <c r="N18" s="136">
        <f t="shared" ref="N18:N20" si="20">IF(L18=0,"",(M18/L18))</f>
        <v>1.7105263157894737</v>
      </c>
      <c r="O18" s="137"/>
      <c r="P18" s="33"/>
      <c r="Q18" s="61">
        <v>0</v>
      </c>
      <c r="R18" s="61">
        <v>0</v>
      </c>
      <c r="S18" s="61">
        <v>0</v>
      </c>
      <c r="T18" s="101" t="s">
        <v>75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 x14ac:dyDescent="0.25">
      <c r="B19" s="9"/>
      <c r="C19" s="59"/>
      <c r="D19" s="61"/>
      <c r="E19" s="61"/>
      <c r="F19" s="81"/>
      <c r="G19" s="10"/>
      <c r="H19" s="4"/>
      <c r="I19" s="5" t="str">
        <f t="shared" si="16"/>
        <v/>
      </c>
      <c r="J19" s="6">
        <f>SUM(G$12:G19)</f>
        <v>2028</v>
      </c>
      <c r="K19" s="6">
        <f t="shared" si="17"/>
        <v>1212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167" t="s">
        <v>76</v>
      </c>
      <c r="U19" s="168"/>
      <c r="V19" s="168"/>
      <c r="W19" s="169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 x14ac:dyDescent="0.25">
      <c r="B20" s="9">
        <v>42247</v>
      </c>
      <c r="C20" s="59" t="s">
        <v>77</v>
      </c>
      <c r="D20" s="61"/>
      <c r="E20" s="61"/>
      <c r="F20" s="81"/>
      <c r="G20" s="10"/>
      <c r="H20" s="4"/>
      <c r="I20" s="5" t="str">
        <f t="shared" si="16"/>
        <v/>
      </c>
      <c r="J20" s="6">
        <f>SUM(G$12:G20)</f>
        <v>2028</v>
      </c>
      <c r="K20" s="6">
        <f t="shared" si="17"/>
        <v>1212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>
        <v>13</v>
      </c>
      <c r="T20" s="102" t="s">
        <v>78</v>
      </c>
      <c r="U20" s="67"/>
      <c r="V20" s="67"/>
      <c r="W20" s="68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 x14ac:dyDescent="0.25">
      <c r="B21" s="9"/>
      <c r="C21" s="36"/>
      <c r="D21" s="50"/>
      <c r="E21" s="50"/>
      <c r="F21" s="81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2028</v>
      </c>
      <c r="K21" s="6">
        <f t="shared" si="8"/>
        <v>1212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89"/>
      <c r="AO21" s="89"/>
      <c r="AP21" s="89"/>
      <c r="AQ21" s="167"/>
      <c r="AR21" s="168"/>
      <c r="AS21" s="168"/>
      <c r="AT21" s="169"/>
    </row>
    <row r="22" spans="2:46" ht="15" customHeight="1" x14ac:dyDescent="0.25">
      <c r="B22" s="9"/>
      <c r="C22" s="11"/>
      <c r="D22" s="50"/>
      <c r="E22" s="50"/>
      <c r="F22" s="81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2028</v>
      </c>
      <c r="K22" s="6">
        <f t="shared" si="8"/>
        <v>1212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89"/>
      <c r="AO22" s="89"/>
      <c r="AP22" s="89"/>
      <c r="AQ22" s="138"/>
      <c r="AR22" s="139"/>
      <c r="AS22" s="139"/>
      <c r="AT22" s="140"/>
    </row>
    <row r="23" spans="2:46" ht="15" customHeight="1" x14ac:dyDescent="0.25">
      <c r="B23" s="9"/>
      <c r="C23" s="11"/>
      <c r="D23" s="51"/>
      <c r="E23" s="50"/>
      <c r="F23" s="82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2028</v>
      </c>
      <c r="K23" s="6">
        <f t="shared" si="8"/>
        <v>1212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8"/>
      <c r="AB23" s="89"/>
      <c r="AC23" s="82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89"/>
      <c r="AO23" s="89"/>
      <c r="AP23" s="89"/>
      <c r="AQ23" s="138"/>
      <c r="AR23" s="139"/>
      <c r="AS23" s="139"/>
      <c r="AT23" s="140"/>
    </row>
    <row r="24" spans="2:46" ht="15" customHeight="1" x14ac:dyDescent="0.25">
      <c r="B24" s="141" t="s">
        <v>20</v>
      </c>
      <c r="C24" s="142"/>
      <c r="D24" s="52"/>
      <c r="E24" s="62">
        <f>SUM(E13:E23)</f>
        <v>17.700000000000003</v>
      </c>
      <c r="F24" s="62">
        <f>SUM(F13:F23)</f>
        <v>4.5</v>
      </c>
      <c r="G24" s="62">
        <f>SUM(G13:G23)</f>
        <v>2028</v>
      </c>
      <c r="H24" s="83"/>
      <c r="I24" s="62">
        <f t="shared" si="0"/>
        <v>23.700000000000003</v>
      </c>
      <c r="J24" s="84">
        <f>J23</f>
        <v>2028</v>
      </c>
      <c r="K24" s="84">
        <f t="shared" si="8"/>
        <v>1212</v>
      </c>
      <c r="L24" s="85">
        <f>SUM(L13:L23)</f>
        <v>2690.3999999999996</v>
      </c>
      <c r="M24" s="83">
        <f>SUM(M13:M23)</f>
        <v>2028</v>
      </c>
      <c r="N24" s="143">
        <f>SUM(M24/L24)</f>
        <v>0.75379125780553091</v>
      </c>
      <c r="O24" s="144"/>
      <c r="P24" s="86"/>
      <c r="Q24" s="85">
        <f>SUM(Q13:Q23)</f>
        <v>1.5</v>
      </c>
      <c r="R24" s="85"/>
      <c r="S24" s="85">
        <f>SUM(S13:S23)</f>
        <v>13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3"/>
      <c r="AF24" s="62">
        <f t="shared" si="22"/>
        <v>0</v>
      </c>
      <c r="AG24" s="84">
        <f>AG23</f>
        <v>0</v>
      </c>
      <c r="AH24" s="84">
        <f t="shared" si="9"/>
        <v>0</v>
      </c>
      <c r="AI24" s="85">
        <f>SUM(AI13:AI23)</f>
        <v>0</v>
      </c>
      <c r="AJ24" s="83">
        <f>SUM(AJ13:AJ23)</f>
        <v>0</v>
      </c>
      <c r="AK24" s="143" t="e">
        <f>SUM(AJ24/AI24)</f>
        <v>#DIV/0!</v>
      </c>
      <c r="AL24" s="144"/>
      <c r="AM24" s="86"/>
      <c r="AN24" s="85">
        <f>SUM(AN13:AN23)</f>
        <v>0</v>
      </c>
      <c r="AO24" s="85"/>
      <c r="AP24" s="85">
        <f>SUM(AP13:AP23)</f>
        <v>0</v>
      </c>
      <c r="AQ24" s="170"/>
      <c r="AR24" s="171"/>
      <c r="AS24" s="171"/>
      <c r="AT24" s="172"/>
    </row>
    <row r="25" spans="2:46" s="12" customFormat="1" ht="15.75" thickBot="1" x14ac:dyDescent="0.3">
      <c r="B25" s="243" t="s">
        <v>63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99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 x14ac:dyDescent="0.25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3240</v>
      </c>
      <c r="L26" s="155" t="s">
        <v>55</v>
      </c>
      <c r="M26" s="156"/>
      <c r="N26" s="155"/>
      <c r="O26" s="157"/>
      <c r="P26" s="69"/>
      <c r="Q26" s="69"/>
      <c r="R26" s="69"/>
      <c r="S26" s="70"/>
      <c r="T26" s="72"/>
      <c r="U26" s="73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69"/>
      <c r="AN26" s="69"/>
      <c r="AO26" s="69"/>
      <c r="AP26" s="70"/>
      <c r="AQ26" s="72"/>
      <c r="AR26" s="73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3240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89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89"/>
      <c r="AO27" s="89"/>
      <c r="AP27" s="89"/>
      <c r="AQ27" s="164"/>
      <c r="AR27" s="165"/>
      <c r="AS27" s="165"/>
      <c r="AT27" s="166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3240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89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89"/>
      <c r="AO28" s="89"/>
      <c r="AP28" s="89"/>
      <c r="AQ28" s="120"/>
      <c r="AR28" s="158"/>
      <c r="AS28" s="158"/>
      <c r="AT28" s="159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3240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89"/>
      <c r="AB29" s="89"/>
      <c r="AC29" s="89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89"/>
      <c r="AO29" s="89"/>
      <c r="AP29" s="89"/>
      <c r="AQ29" s="120"/>
      <c r="AR29" s="158"/>
      <c r="AS29" s="158"/>
      <c r="AT29" s="159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3240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89"/>
      <c r="AB30" s="89"/>
      <c r="AC30" s="89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89"/>
      <c r="AO30" s="89"/>
      <c r="AP30" s="89"/>
      <c r="AQ30" s="120"/>
      <c r="AR30" s="158"/>
      <c r="AS30" s="158"/>
      <c r="AT30" s="159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3240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89"/>
      <c r="AB31" s="89"/>
      <c r="AC31" s="89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89"/>
      <c r="AO31" s="89"/>
      <c r="AP31" s="89"/>
      <c r="AQ31" s="120"/>
      <c r="AR31" s="158"/>
      <c r="AS31" s="158"/>
      <c r="AT31" s="159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3240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89"/>
      <c r="AB32" s="89"/>
      <c r="AC32" s="89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89"/>
      <c r="AO32" s="89"/>
      <c r="AP32" s="89"/>
      <c r="AQ32" s="120"/>
      <c r="AR32" s="158"/>
      <c r="AS32" s="158"/>
      <c r="AT32" s="159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3240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89"/>
      <c r="AB33" s="89"/>
      <c r="AC33" s="89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89"/>
      <c r="AO33" s="89"/>
      <c r="AP33" s="89"/>
      <c r="AQ33" s="120"/>
      <c r="AR33" s="158"/>
      <c r="AS33" s="158"/>
      <c r="AT33" s="159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3240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89"/>
      <c r="AB34" s="89"/>
      <c r="AC34" s="89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89"/>
      <c r="AO34" s="89"/>
      <c r="AP34" s="89"/>
      <c r="AQ34" s="120"/>
      <c r="AR34" s="158"/>
      <c r="AS34" s="158"/>
      <c r="AT34" s="159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3240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89"/>
      <c r="AO35" s="89"/>
      <c r="AP35" s="89"/>
      <c r="AQ35" s="120"/>
      <c r="AR35" s="158"/>
      <c r="AS35" s="158"/>
      <c r="AT35" s="159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3240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3240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 x14ac:dyDescent="0.25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3"/>
      <c r="I38" s="85">
        <f t="shared" ref="I38" si="48">IF(G38="","",(SUM(E38+F38+Q38)))</f>
        <v>0</v>
      </c>
      <c r="J38" s="84">
        <f>J37</f>
        <v>0</v>
      </c>
      <c r="K38" s="84">
        <f t="shared" si="45"/>
        <v>3240</v>
      </c>
      <c r="L38" s="85">
        <f>SUM(L27:L37)</f>
        <v>0</v>
      </c>
      <c r="M38" s="83">
        <f>SUM(M27:M37)</f>
        <v>0</v>
      </c>
      <c r="N38" s="143" t="e">
        <f>SUM(M38/L38)</f>
        <v>#DIV/0!</v>
      </c>
      <c r="O38" s="144"/>
      <c r="P38" s="86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3"/>
      <c r="AF38" s="85">
        <f t="shared" ref="AF38" si="50">IF(AD38="","",(SUM(AB38+AC38+AN38)))</f>
        <v>0</v>
      </c>
      <c r="AG38" s="84">
        <f>AG37</f>
        <v>0</v>
      </c>
      <c r="AH38" s="84">
        <f t="shared" si="46"/>
        <v>0</v>
      </c>
      <c r="AI38" s="85">
        <f>SUM(AI27:AI37)</f>
        <v>0</v>
      </c>
      <c r="AJ38" s="83">
        <f>SUM(AJ27:AJ37)</f>
        <v>0</v>
      </c>
      <c r="AK38" s="143" t="e">
        <f>SUM(AJ38/AI38)</f>
        <v>#DIV/0!</v>
      </c>
      <c r="AL38" s="144"/>
      <c r="AM38" s="86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 x14ac:dyDescent="0.3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99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 x14ac:dyDescent="0.25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3240</v>
      </c>
      <c r="L40" s="155" t="s">
        <v>55</v>
      </c>
      <c r="M40" s="156"/>
      <c r="N40" s="155"/>
      <c r="O40" s="157"/>
      <c r="P40" s="69"/>
      <c r="Q40" s="69"/>
      <c r="R40" s="69"/>
      <c r="S40" s="70"/>
      <c r="T40" s="74"/>
      <c r="U40" s="73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69"/>
      <c r="AN40" s="69"/>
      <c r="AO40" s="69"/>
      <c r="AP40" s="70"/>
      <c r="AQ40" s="74"/>
      <c r="AR40" s="73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3240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3240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3240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3240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3240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3240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3240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3240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3240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3240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3240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 x14ac:dyDescent="0.25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3" t="e">
        <f>IF(G52="","",(IF(#REF!=0,"",(#REF!*G52*#REF!))))</f>
        <v>#REF!</v>
      </c>
      <c r="I52" s="85">
        <f t="shared" ref="I52" si="73">IF(G52="","",(SUM(E52+F52+Q52)))</f>
        <v>0</v>
      </c>
      <c r="J52" s="84">
        <f>J51</f>
        <v>0</v>
      </c>
      <c r="K52" s="84">
        <f t="shared" si="67"/>
        <v>3240</v>
      </c>
      <c r="L52" s="85">
        <f>SUM(L41:L51)</f>
        <v>0</v>
      </c>
      <c r="M52" s="83">
        <f>SUM(M41:M51)</f>
        <v>0</v>
      </c>
      <c r="N52" s="143" t="e">
        <f>SUM(M52/L52)</f>
        <v>#DIV/0!</v>
      </c>
      <c r="O52" s="144"/>
      <c r="P52" s="86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3" t="e">
        <f>IF(AD52="","",(IF(#REF!=0,"",(#REF!*AD52*#REF!))))</f>
        <v>#REF!</v>
      </c>
      <c r="AF52" s="85">
        <f t="shared" ref="AF52" si="74">IF(AD52="","",(SUM(AB52+AC52+AN52)))</f>
        <v>0</v>
      </c>
      <c r="AG52" s="84">
        <f>AG51</f>
        <v>0</v>
      </c>
      <c r="AH52" s="84">
        <f t="shared" si="68"/>
        <v>0</v>
      </c>
      <c r="AI52" s="85">
        <f>SUM(AI41:AI51)</f>
        <v>0</v>
      </c>
      <c r="AJ52" s="83">
        <f>SUM(AJ41:AJ51)</f>
        <v>0</v>
      </c>
      <c r="AK52" s="143" t="e">
        <f>SUM(AJ52/AI52)</f>
        <v>#DIV/0!</v>
      </c>
      <c r="AL52" s="144"/>
      <c r="AM52" s="86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 x14ac:dyDescent="0.3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99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 x14ac:dyDescent="0.25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99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7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 x14ac:dyDescent="0.25">
      <c r="B56" s="109" t="s">
        <v>51</v>
      </c>
      <c r="C56" s="110"/>
      <c r="D56" s="110"/>
      <c r="E56" s="110"/>
      <c r="F56" s="111">
        <v>1997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42243</v>
      </c>
      <c r="N56" s="115"/>
      <c r="O56" s="123">
        <v>0.3125</v>
      </c>
      <c r="P56" s="116"/>
      <c r="Q56" s="116"/>
      <c r="R56" s="241" t="s">
        <v>74</v>
      </c>
      <c r="S56" s="116"/>
      <c r="T56" s="241" t="s">
        <v>71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09" t="s">
        <v>50</v>
      </c>
      <c r="C57" s="110"/>
      <c r="D57" s="110"/>
      <c r="E57" s="110"/>
      <c r="F57" s="111">
        <f>SUM(S24+S38+S52)</f>
        <v>13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1.5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1.5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103" t="s">
        <v>47</v>
      </c>
      <c r="C60" s="104"/>
      <c r="D60" s="104"/>
      <c r="E60" s="104"/>
      <c r="F60" s="105">
        <f>G24</f>
        <v>2028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 x14ac:dyDescent="0.25">
      <c r="B61" s="239"/>
      <c r="C61" s="239"/>
      <c r="D61" s="239"/>
      <c r="E61" s="239"/>
      <c r="F61" s="240"/>
      <c r="G61" s="240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2015-02-27T14:31:57Z</cp:lastPrinted>
  <dcterms:created xsi:type="dcterms:W3CDTF">2014-06-10T19:48:08Z</dcterms:created>
  <dcterms:modified xsi:type="dcterms:W3CDTF">2015-09-12T11:49:59Z</dcterms:modified>
</cp:coreProperties>
</file>