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G23"/>
  <c r="AH23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G24" l="1"/>
  <c r="AH24" s="1"/>
  <c r="AI52"/>
  <c r="AH37"/>
  <c r="AF38"/>
  <c r="AC59"/>
  <c r="AI24"/>
  <c r="AI38"/>
  <c r="AJ24"/>
  <c r="AJ38"/>
  <c r="AJ52"/>
  <c r="AK52" s="1"/>
  <c r="AK41"/>
  <c r="AK14"/>
  <c r="AK28"/>
  <c r="AF52"/>
  <c r="AF24"/>
  <c r="AE52"/>
  <c r="J23"/>
  <c r="AK38" l="1"/>
  <c r="AK24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<sst xmlns="http://schemas.openxmlformats.org/spreadsheetml/2006/main" count="151" uniqueCount="78">
  <si>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</si>
  <si>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</si>
  <si>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</si>
  <si>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</si>
  <si>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</si>
  <si>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</si>
  <si>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</si>
  <si>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</si>
  <si>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</si>
  <si>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</si>
  <si>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</si>
  <si>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</si>
  <si>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</si>
  <si>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</si>
  <si>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</si>
  <si>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</si>
  <si>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</si>
  <si>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</si>
  <si>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</si>
  <si>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</si>
  <si>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</si>
  <si>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</si>
  <si>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</si>
  <si>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</si>
  <si>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</si>
  <si>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</si>
  <si>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</si>
  <si>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</si>
  <si>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</si>
  <si>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</si>
  <si>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</si>
  <si>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</si>
  <si>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</si>
  <si>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</si>
  <si>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</si>
  <si>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</si>
  <si>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</si>
  <si>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</si>
  <si>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</si>
  <si>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</si>
  <si>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</si>
  <si>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</si>
  <si>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</si>
  <si>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</si>
  <si>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</si>
  <si>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</si>
  <si>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</si>
  <si>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</si>
  <si>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</si>
  <si>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</si>
  <si>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</si>
  <si>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</si>
  <si>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</si>
  <si>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</si>
  <si>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</si>
  <si>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</si>
  <si>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</si>
  <si>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</si>
  <si>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</si>
  <si>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</si>
  <si>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</si>
  <si>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FS12-10</t>
  </si>
  <si>
    <t>32 SEC</t>
  </si>
  <si>
    <t>Routing:        WASH &amp; PACK DEPT TO STAY IN MS LOCATION</t>
  </si>
  <si>
    <t>MR 7/29/14</t>
  </si>
  <si>
    <t>FS12-20</t>
  </si>
  <si>
    <t>MP</t>
  </si>
  <si>
    <t>SB</t>
  </si>
  <si>
    <t>YES</t>
  </si>
  <si>
    <t>VG</t>
  </si>
  <si>
    <t>RH</t>
  </si>
  <si>
    <t>Clean-up</t>
  </si>
  <si>
    <t>2hrs mvd to B&amp;S-17</t>
  </si>
  <si>
    <t>.5 look for bad on BS-16</t>
  </si>
  <si>
    <t>5hrs at sander</t>
  </si>
  <si>
    <t xml:space="preserve">JOB OUT </t>
  </si>
  <si>
    <t>NO PARTS AT MACH-MR</t>
  </si>
  <si>
    <t>11/B22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</si>
</sst>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/>
    <xf numFmtId="0" fontId="4" fillId="3" borderId="10" xfId="1" applyFont="1" applyFill="1" applyBorder="1" applyAlignment="1"/>
    <xf numFmtId="0" fontId="4" fillId="3" borderId="11" xfId="1" applyFont="1" applyFill="1" applyBorder="1" applyAlignment="1"/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6"/>
      <c r="AT1" s="20"/>
    </row>
    <row r="2" spans="2:46" ht="19.5" customHeight="1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/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5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368794</v>
      </c>
      <c r="F3" s="229"/>
      <c r="G3" s="230"/>
      <c r="H3" s="22"/>
      <c r="I3" s="25"/>
      <c r="J3" s="206" t="s">
        <v>25</v>
      </c>
      <c r="K3" s="231"/>
      <c r="L3" s="206" t="s">
        <v>65</v>
      </c>
      <c r="M3" s="207"/>
      <c r="N3" s="207"/>
      <c r="O3" s="231"/>
      <c r="P3" s="22"/>
      <c r="Q3" s="22"/>
      <c r="R3" s="233"/>
      <c r="S3" s="234"/>
      <c r="T3" s="235"/>
      <c r="U3" s="206">
        <v>367898</v>
      </c>
      <c r="V3" s="207"/>
      <c r="W3" s="208"/>
      <c r="Y3" s="227" t="s">
        <v>22</v>
      </c>
      <c r="Z3" s="207"/>
      <c r="AA3" s="94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>
        <v>2000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4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6"/>
      <c r="N6" s="87"/>
      <c r="O6" s="87"/>
      <c r="P6" s="87"/>
      <c r="Q6" s="88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5"/>
      <c r="N7" s="203"/>
      <c r="O7" s="204"/>
      <c r="P7" s="204"/>
      <c r="Q7" s="204"/>
      <c r="R7" s="205" t="s">
        <v>57</v>
      </c>
      <c r="S7" s="205"/>
      <c r="T7" s="205"/>
      <c r="U7" s="206" t="s">
        <v>64</v>
      </c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5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5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5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41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2000</v>
      </c>
      <c r="L12" s="156" t="s">
        <v>55</v>
      </c>
      <c r="M12" s="157"/>
      <c r="N12" s="156" t="s">
        <v>62</v>
      </c>
      <c r="O12" s="158"/>
      <c r="P12" s="69"/>
      <c r="Q12" s="69"/>
      <c r="R12" s="69"/>
      <c r="S12" s="70"/>
      <c r="T12" s="71">
        <v>90</v>
      </c>
      <c r="U12" s="71">
        <v>3</v>
      </c>
      <c r="V12" s="54">
        <f>SUM(F13:F23)</f>
        <v>3.5</v>
      </c>
      <c r="W12" s="55">
        <f>U12/V12</f>
        <v>0.8571428571428571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42122</v>
      </c>
      <c r="C13" s="30" t="s">
        <v>66</v>
      </c>
      <c r="D13" s="30"/>
      <c r="E13" s="30">
        <v>0</v>
      </c>
      <c r="F13" s="79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0</v>
      </c>
      <c r="T13" s="174"/>
      <c r="U13" s="175"/>
      <c r="V13" s="175"/>
      <c r="W13" s="176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42122</v>
      </c>
      <c r="C14" s="30" t="s">
        <v>67</v>
      </c>
      <c r="D14" s="30"/>
      <c r="E14" s="30">
        <v>8</v>
      </c>
      <c r="F14" s="80">
        <v>0</v>
      </c>
      <c r="G14" s="32">
        <v>610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610</v>
      </c>
      <c r="K14" s="6">
        <f>E$4-J14</f>
        <v>1390</v>
      </c>
      <c r="L14" s="7">
        <f t="shared" si="1"/>
        <v>720</v>
      </c>
      <c r="M14" s="4">
        <f t="shared" ref="M14:M23" si="4">G14</f>
        <v>610</v>
      </c>
      <c r="N14" s="137">
        <f t="shared" ref="N14:N23" si="5">IF(L14=0,"",(M14/L14))</f>
        <v>0.84722222222222221</v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42123</v>
      </c>
      <c r="C15" s="30" t="s">
        <v>70</v>
      </c>
      <c r="D15" s="30"/>
      <c r="E15" s="30">
        <v>6.5</v>
      </c>
      <c r="F15" s="80">
        <v>0</v>
      </c>
      <c r="G15" s="32">
        <v>505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1115</v>
      </c>
      <c r="K15" s="6">
        <f>E$4-J15</f>
        <v>885</v>
      </c>
      <c r="L15" s="7">
        <f t="shared" si="1"/>
        <v>585</v>
      </c>
      <c r="M15" s="4">
        <f t="shared" si="4"/>
        <v>505</v>
      </c>
      <c r="N15" s="137">
        <f t="shared" si="5"/>
        <v>0.86324786324786329</v>
      </c>
      <c r="O15" s="138"/>
      <c r="P15" s="33"/>
      <c r="Q15" s="8">
        <v>1.5</v>
      </c>
      <c r="R15" s="8">
        <v>4</v>
      </c>
      <c r="S15" s="8">
        <v>0</v>
      </c>
      <c r="T15" s="168" t="s">
        <v>71</v>
      </c>
      <c r="U15" s="169"/>
      <c r="V15" s="169"/>
      <c r="W15" s="170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89"/>
      <c r="AO15" s="89"/>
      <c r="AP15" s="89"/>
      <c r="AQ15" s="168"/>
      <c r="AR15" s="169"/>
      <c r="AS15" s="169"/>
      <c r="AT15" s="170"/>
    </row>
    <row r="16" spans="2:46" ht="15" customHeight="1">
      <c r="B16" s="9">
        <v>42123</v>
      </c>
      <c r="C16" s="35" t="s">
        <v>67</v>
      </c>
      <c r="D16" s="50"/>
      <c r="E16" s="50">
        <v>5.5</v>
      </c>
      <c r="F16" s="81">
        <v>0</v>
      </c>
      <c r="G16" s="10">
        <v>390</v>
      </c>
      <c r="H16" s="4" t="e">
        <f>IF(G16="","",(IF(#REF!=0,"",(#REF!*G16*#REF!))))</f>
        <v>#REF!</v>
      </c>
      <c r="I16" s="5">
        <f t="shared" si="0"/>
        <v>5.5</v>
      </c>
      <c r="J16" s="6">
        <f>SUM(G$12:G16)</f>
        <v>1505</v>
      </c>
      <c r="K16" s="6">
        <f t="shared" ref="K16:K24" si="8">E$4-J16</f>
        <v>495</v>
      </c>
      <c r="L16" s="7">
        <f t="shared" si="1"/>
        <v>495</v>
      </c>
      <c r="M16" s="4">
        <f t="shared" si="4"/>
        <v>390</v>
      </c>
      <c r="N16" s="137">
        <f t="shared" si="5"/>
        <v>0.78787878787878785</v>
      </c>
      <c r="O16" s="138"/>
      <c r="P16" s="33"/>
      <c r="Q16" s="8">
        <v>0</v>
      </c>
      <c r="R16" s="8">
        <v>0</v>
      </c>
      <c r="S16" s="8">
        <v>0</v>
      </c>
      <c r="T16" s="168" t="s">
        <v>72</v>
      </c>
      <c r="U16" s="169"/>
      <c r="V16" s="169"/>
      <c r="W16" s="170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89"/>
      <c r="AO16" s="89"/>
      <c r="AP16" s="89"/>
      <c r="AQ16" s="168"/>
      <c r="AR16" s="169"/>
      <c r="AS16" s="169"/>
      <c r="AT16" s="170"/>
    </row>
    <row r="17" spans="2:46" ht="15" customHeight="1">
      <c r="B17" s="9">
        <v>42123</v>
      </c>
      <c r="C17" s="35" t="s">
        <v>67</v>
      </c>
      <c r="D17" s="61"/>
      <c r="E17" s="61">
        <v>0</v>
      </c>
      <c r="F17" s="81">
        <v>0</v>
      </c>
      <c r="G17" s="10">
        <v>0</v>
      </c>
      <c r="H17" s="4"/>
      <c r="I17" s="5">
        <f t="shared" ref="I17" si="10">IF(G17="","",(SUM(E17+F17+Q17)))</f>
        <v>0</v>
      </c>
      <c r="J17" s="6">
        <f>SUM(G$12:G17)</f>
        <v>1505</v>
      </c>
      <c r="K17" s="6">
        <f t="shared" ref="K17" si="11">E$4-J17</f>
        <v>495</v>
      </c>
      <c r="L17" s="7">
        <f t="shared" ref="L17" si="12">IF(G17="",0,$T$12*(I17-F17-Q17))</f>
        <v>0</v>
      </c>
      <c r="M17" s="4">
        <f t="shared" ref="M17" si="13">G17</f>
        <v>0</v>
      </c>
      <c r="N17" s="137" t="str">
        <f t="shared" ref="N17" si="14">IF(L17=0,"",(M17/L17))</f>
        <v/>
      </c>
      <c r="O17" s="138"/>
      <c r="P17" s="33"/>
      <c r="Q17" s="61">
        <v>0</v>
      </c>
      <c r="R17" s="61">
        <v>0</v>
      </c>
      <c r="S17" s="61">
        <v>0</v>
      </c>
      <c r="T17" s="168" t="s">
        <v>73</v>
      </c>
      <c r="U17" s="169"/>
      <c r="V17" s="169"/>
      <c r="W17" s="170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89"/>
      <c r="AO17" s="89"/>
      <c r="AP17" s="89"/>
      <c r="AQ17" s="168"/>
      <c r="AR17" s="169"/>
      <c r="AS17" s="169"/>
      <c r="AT17" s="170"/>
    </row>
    <row r="18" spans="2:46" ht="15" customHeight="1">
      <c r="B18" s="9">
        <v>42124</v>
      </c>
      <c r="C18" s="59" t="s">
        <v>66</v>
      </c>
      <c r="D18" s="61"/>
      <c r="E18" s="61">
        <v>3.5</v>
      </c>
      <c r="F18" s="81">
        <v>1.5</v>
      </c>
      <c r="G18" s="10">
        <v>282</v>
      </c>
      <c r="H18" s="4"/>
      <c r="I18" s="5">
        <f t="shared" ref="I18:I20" si="16">IF(G18="","",(SUM(E18+F18+Q18)))</f>
        <v>5</v>
      </c>
      <c r="J18" s="6">
        <f>SUM(G$12:G18)</f>
        <v>1787</v>
      </c>
      <c r="K18" s="6">
        <f t="shared" ref="K18:K20" si="17">E$4-J18</f>
        <v>213</v>
      </c>
      <c r="L18" s="7">
        <f t="shared" ref="L18:L20" si="18">IF(G18="",0,$T$12*(I18-F18-Q18))</f>
        <v>315</v>
      </c>
      <c r="M18" s="4">
        <f t="shared" ref="M18:M20" si="19">G18</f>
        <v>282</v>
      </c>
      <c r="N18" s="137">
        <f t="shared" ref="N18:N20" si="20">IF(L18=0,"",(M18/L18))</f>
        <v>0.89523809523809528</v>
      </c>
      <c r="O18" s="138"/>
      <c r="P18" s="33"/>
      <c r="Q18" s="61">
        <v>0</v>
      </c>
      <c r="R18" s="61">
        <v>0</v>
      </c>
      <c r="S18" s="61">
        <v>35</v>
      </c>
      <c r="T18" s="103" t="s">
        <v>77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>
      <c r="B19" s="9">
        <v>42124</v>
      </c>
      <c r="C19" s="59" t="s">
        <v>67</v>
      </c>
      <c r="D19" s="61"/>
      <c r="E19" s="61">
        <v>2.5</v>
      </c>
      <c r="F19" s="81">
        <v>0</v>
      </c>
      <c r="G19" s="10">
        <v>260</v>
      </c>
      <c r="H19" s="4"/>
      <c r="I19" s="5">
        <f t="shared" si="16"/>
        <v>2.5</v>
      </c>
      <c r="J19" s="6">
        <f>SUM(G$12:G19)</f>
        <v>2047</v>
      </c>
      <c r="K19" s="6">
        <f t="shared" si="17"/>
        <v>-47</v>
      </c>
      <c r="L19" s="7">
        <f t="shared" si="18"/>
        <v>225</v>
      </c>
      <c r="M19" s="4">
        <f t="shared" si="19"/>
        <v>260</v>
      </c>
      <c r="N19" s="137">
        <f t="shared" si="20"/>
        <v>1.1555555555555554</v>
      </c>
      <c r="O19" s="138"/>
      <c r="P19" s="33"/>
      <c r="Q19" s="61">
        <v>0</v>
      </c>
      <c r="R19" s="61">
        <v>0</v>
      </c>
      <c r="S19" s="61">
        <v>0</v>
      </c>
      <c r="T19" s="168" t="s">
        <v>74</v>
      </c>
      <c r="U19" s="169"/>
      <c r="V19" s="169"/>
      <c r="W19" s="170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>
      <c r="B20" s="9"/>
      <c r="C20" s="59"/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2047</v>
      </c>
      <c r="K20" s="6">
        <f t="shared" si="17"/>
        <v>-47</v>
      </c>
      <c r="L20" s="7">
        <f t="shared" si="18"/>
        <v>0</v>
      </c>
      <c r="M20" s="4">
        <f t="shared" si="19"/>
        <v>0</v>
      </c>
      <c r="N20" s="137" t="str">
        <f t="shared" si="20"/>
        <v/>
      </c>
      <c r="O20" s="138"/>
      <c r="P20" s="33"/>
      <c r="Q20" s="61"/>
      <c r="R20" s="61"/>
      <c r="S20" s="61"/>
      <c r="T20" s="243" t="s">
        <v>75</v>
      </c>
      <c r="U20" s="244"/>
      <c r="V20" s="244"/>
      <c r="W20" s="245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2047</v>
      </c>
      <c r="K21" s="6">
        <f t="shared" si="8"/>
        <v>-47</v>
      </c>
      <c r="L21" s="7">
        <f t="shared" si="1"/>
        <v>0</v>
      </c>
      <c r="M21" s="4">
        <f t="shared" si="4"/>
        <v>0</v>
      </c>
      <c r="N21" s="137" t="str">
        <f t="shared" si="5"/>
        <v/>
      </c>
      <c r="O21" s="138"/>
      <c r="P21" s="33"/>
      <c r="Q21" s="8"/>
      <c r="R21" s="8"/>
      <c r="S21" s="8"/>
      <c r="T21" s="100" t="s">
        <v>76</v>
      </c>
      <c r="U21" s="101"/>
      <c r="V21" s="101"/>
      <c r="W21" s="102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89"/>
      <c r="AO21" s="89"/>
      <c r="AP21" s="89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2047</v>
      </c>
      <c r="K22" s="6">
        <f t="shared" si="8"/>
        <v>-47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89"/>
      <c r="AO22" s="89"/>
      <c r="AP22" s="89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2047</v>
      </c>
      <c r="K23" s="6">
        <f t="shared" si="8"/>
        <v>-47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89"/>
      <c r="AO23" s="89"/>
      <c r="AP23" s="89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26</v>
      </c>
      <c r="F24" s="62">
        <f>SUM(F13:F23)</f>
        <v>3.5</v>
      </c>
      <c r="G24" s="62">
        <f>SUM(G13:G23)</f>
        <v>2047</v>
      </c>
      <c r="H24" s="83"/>
      <c r="I24" s="62">
        <f t="shared" si="0"/>
        <v>31</v>
      </c>
      <c r="J24" s="84">
        <f>J23</f>
        <v>2047</v>
      </c>
      <c r="K24" s="84">
        <f t="shared" si="8"/>
        <v>-47</v>
      </c>
      <c r="L24" s="85">
        <f>SUM(L13:L23)</f>
        <v>2340</v>
      </c>
      <c r="M24" s="83">
        <f>SUM(M13:M23)</f>
        <v>2047</v>
      </c>
      <c r="N24" s="144">
        <f>SUM(M24/L24)</f>
        <v>0.87478632478632479</v>
      </c>
      <c r="O24" s="145"/>
      <c r="P24" s="86"/>
      <c r="Q24" s="85">
        <f>SUM(Q13:Q23)</f>
        <v>1.5</v>
      </c>
      <c r="R24" s="85"/>
      <c r="S24" s="85">
        <f>SUM(S13:S23)</f>
        <v>35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44" t="e">
        <f>SUM(AJ24/AI24)</f>
        <v>#DIV/0!</v>
      </c>
      <c r="AL24" s="145"/>
      <c r="AM24" s="86"/>
      <c r="AN24" s="85">
        <f>SUM(AN13:AN23)</f>
        <v>0</v>
      </c>
      <c r="AO24" s="85"/>
      <c r="AP24" s="85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6" t="s">
        <v>63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8"/>
      <c r="X25" s="99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6" t="s">
        <v>55</v>
      </c>
      <c r="M26" s="157"/>
      <c r="N26" s="156"/>
      <c r="O26" s="158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89"/>
      <c r="AO27" s="89"/>
      <c r="AP27" s="89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89"/>
      <c r="AO28" s="89"/>
      <c r="AP28" s="89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89"/>
      <c r="AO29" s="89"/>
      <c r="AP29" s="89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89"/>
      <c r="AO30" s="89"/>
      <c r="AP30" s="89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89"/>
      <c r="AO31" s="89"/>
      <c r="AP31" s="89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89"/>
      <c r="AO32" s="89"/>
      <c r="AP32" s="89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89"/>
      <c r="AO33" s="89"/>
      <c r="AP33" s="89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89"/>
      <c r="AO34" s="89"/>
      <c r="AP34" s="89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89"/>
      <c r="AO35" s="89"/>
      <c r="AP35" s="89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2000</v>
      </c>
      <c r="L38" s="85">
        <f>SUM(L27:L37)</f>
        <v>0</v>
      </c>
      <c r="M38" s="83">
        <f>SUM(M27:M37)</f>
        <v>0</v>
      </c>
      <c r="N38" s="144" t="e">
        <f>SUM(M38/L38)</f>
        <v>#DIV/0!</v>
      </c>
      <c r="O38" s="145"/>
      <c r="P38" s="86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44" t="e">
        <f>SUM(AJ38/AI38)</f>
        <v>#DIV/0!</v>
      </c>
      <c r="AL38" s="145"/>
      <c r="AM38" s="86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99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6" t="s">
        <v>55</v>
      </c>
      <c r="M40" s="157"/>
      <c r="N40" s="156"/>
      <c r="O40" s="158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2000</v>
      </c>
      <c r="L52" s="85">
        <f>SUM(L41:L51)</f>
        <v>0</v>
      </c>
      <c r="M52" s="83">
        <f>SUM(M41:M51)</f>
        <v>0</v>
      </c>
      <c r="N52" s="144" t="e">
        <f>SUM(M52/L52)</f>
        <v>#DIV/0!</v>
      </c>
      <c r="O52" s="145"/>
      <c r="P52" s="86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44" t="e">
        <f>SUM(AJ52/AI52)</f>
        <v>#DIV/0!</v>
      </c>
      <c r="AL52" s="145"/>
      <c r="AM52" s="86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99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99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7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>
        <v>2107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42122</v>
      </c>
      <c r="N56" s="116"/>
      <c r="O56" s="124">
        <v>0.83333333333333337</v>
      </c>
      <c r="P56" s="117"/>
      <c r="Q56" s="117"/>
      <c r="R56" s="242" t="s">
        <v>68</v>
      </c>
      <c r="S56" s="117"/>
      <c r="T56" s="242" t="s">
        <v>69</v>
      </c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35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1.5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1.5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2047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2015-06-09T15:40:27Z</dcterms:modified>
</cp:coreProperties>
</file>