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I52" i="1" s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G24" i="1"/>
  <c r="AH24" i="1" s="1"/>
  <c r="AD24" i="1"/>
  <c r="AC60" i="1" s="1"/>
  <c r="AC24" i="1"/>
  <c r="AB24" i="1"/>
  <c r="AJ23" i="1"/>
  <c r="AI23" i="1"/>
  <c r="AK23" i="1" s="1"/>
  <c r="AG23" i="1"/>
  <c r="AH23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C57" i="1" l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<sst xmlns="http://schemas.openxmlformats.org/spreadsheetml/2006/main" count="145" uniqueCount="74">
  <si>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</si>
  <si>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</si>
  <si>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</si>
  <si>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</si>
  <si>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</si>
  <si>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</si>
  <si>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</si>
  <si>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</si>
  <si>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</si>
  <si>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</si>
  <si>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</si>
  <si>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</si>
  <si>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</si>
  <si>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</si>
  <si>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</si>
  <si>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</si>
  <si>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</si>
  <si>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</si>
  <si>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</si>
  <si>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</si>
  <si>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</si>
  <si>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</si>
  <si>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</si>
  <si>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</si>
  <si>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</si>
  <si>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</si>
  <si>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</si>
  <si>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</si>
  <si>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</si>
  <si>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</si>
  <si>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</si>
  <si>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</si>
  <si>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</si>
  <si>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</si>
  <si>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</si>
  <si>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</si>
  <si>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</si>
  <si>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</si>
  <si>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</si>
  <si>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</si>
  <si>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</si>
  <si>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</si>
  <si>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</si>
  <si>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</si>
  <si>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</si>
  <si>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</si>
  <si>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</si>
  <si>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</si>
  <si>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</si>
  <si>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</si>
  <si>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</si>
  <si>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</si>
  <si>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</si>
  <si>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</si>
  <si>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</si>
  <si>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</si>
  <si>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</si>
  <si>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</si>
  <si>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</si>
  <si>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</si>
  <si>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</si>
  <si>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A02001-0016</t>
  </si>
  <si>
    <t>FS128</t>
  </si>
  <si>
    <t xml:space="preserve">Routing: PACK DEPT        </t>
  </si>
  <si>
    <t>Machine #   CNC HARDING</t>
  </si>
  <si>
    <t>3M 11SEC</t>
  </si>
  <si>
    <t>MR 9/2/14</t>
  </si>
  <si>
    <t xml:space="preserve">A </t>
  </si>
  <si>
    <t>JO</t>
  </si>
  <si>
    <t>BA</t>
  </si>
  <si>
    <t>BJ</t>
  </si>
  <si>
    <t>JJO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</si>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</sst>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1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11" xfId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5" sqref="E45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 x14ac:dyDescent="0.3">
      <c r="B2" s="145" t="s">
        <v>24</v>
      </c>
      <c r="C2" s="146"/>
      <c r="D2" s="21"/>
      <c r="E2" s="147" t="s">
        <v>62</v>
      </c>
      <c r="F2" s="148"/>
      <c r="G2" s="149"/>
      <c r="H2" s="22"/>
      <c r="I2" s="2"/>
      <c r="J2" s="143" t="s">
        <v>0</v>
      </c>
      <c r="K2" s="144"/>
      <c r="L2" s="23" t="s">
        <v>67</v>
      </c>
      <c r="M2" s="22"/>
      <c r="N2" s="22"/>
      <c r="O2" s="22"/>
      <c r="P2" s="22"/>
      <c r="Q2" s="22"/>
      <c r="R2" s="195" t="s">
        <v>45</v>
      </c>
      <c r="S2" s="196"/>
      <c r="T2" s="197"/>
      <c r="U2" s="143"/>
      <c r="V2" s="146"/>
      <c r="W2" s="186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95" t="s">
        <v>45</v>
      </c>
      <c r="AP2" s="196"/>
      <c r="AQ2" s="197"/>
      <c r="AR2" s="143"/>
      <c r="AS2" s="146"/>
      <c r="AT2" s="186"/>
    </row>
    <row r="3" spans="2:46" ht="19.5" customHeight="1" x14ac:dyDescent="0.3">
      <c r="B3" s="145" t="s">
        <v>22</v>
      </c>
      <c r="C3" s="146"/>
      <c r="D3" s="24"/>
      <c r="E3" s="147">
        <v>370089</v>
      </c>
      <c r="F3" s="148"/>
      <c r="G3" s="149"/>
      <c r="H3" s="22"/>
      <c r="I3" s="25"/>
      <c r="J3" s="143" t="s">
        <v>25</v>
      </c>
      <c r="K3" s="144"/>
      <c r="L3" s="143" t="s">
        <v>61</v>
      </c>
      <c r="M3" s="146"/>
      <c r="N3" s="146"/>
      <c r="O3" s="144"/>
      <c r="P3" s="22"/>
      <c r="Q3" s="22"/>
      <c r="R3" s="198"/>
      <c r="S3" s="199"/>
      <c r="T3" s="200"/>
      <c r="U3" s="143"/>
      <c r="V3" s="146"/>
      <c r="W3" s="186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8"/>
      <c r="AP3" s="199"/>
      <c r="AQ3" s="200"/>
      <c r="AR3" s="143"/>
      <c r="AS3" s="146"/>
      <c r="AT3" s="186"/>
    </row>
    <row r="4" spans="2:46" ht="19.5" customHeight="1" x14ac:dyDescent="0.3">
      <c r="B4" s="217" t="s">
        <v>23</v>
      </c>
      <c r="C4" s="197"/>
      <c r="D4" s="24"/>
      <c r="E4" s="195">
        <v>670</v>
      </c>
      <c r="F4" s="196"/>
      <c r="G4" s="197"/>
      <c r="H4" s="22"/>
      <c r="I4" s="26"/>
      <c r="J4" s="193"/>
      <c r="K4" s="193"/>
      <c r="L4" s="193"/>
      <c r="M4" s="193"/>
      <c r="N4" s="193"/>
      <c r="O4" s="193"/>
      <c r="P4" s="27"/>
      <c r="Q4" s="27"/>
      <c r="R4" s="201"/>
      <c r="S4" s="202"/>
      <c r="T4" s="203"/>
      <c r="U4" s="193"/>
      <c r="V4" s="193"/>
      <c r="W4" s="194"/>
      <c r="Y4" s="217" t="s">
        <v>23</v>
      </c>
      <c r="Z4" s="197"/>
      <c r="AA4" s="95"/>
      <c r="AB4" s="195"/>
      <c r="AC4" s="196"/>
      <c r="AD4" s="197"/>
      <c r="AE4" s="22"/>
      <c r="AF4" s="26"/>
      <c r="AG4" s="193"/>
      <c r="AH4" s="193"/>
      <c r="AI4" s="193"/>
      <c r="AJ4" s="193"/>
      <c r="AK4" s="193"/>
      <c r="AL4" s="193"/>
      <c r="AM4" s="27"/>
      <c r="AN4" s="27"/>
      <c r="AO4" s="201"/>
      <c r="AP4" s="202"/>
      <c r="AQ4" s="203"/>
      <c r="AR4" s="193"/>
      <c r="AS4" s="193"/>
      <c r="AT4" s="194"/>
    </row>
    <row r="5" spans="2:46" ht="6.75" customHeight="1" x14ac:dyDescent="0.3">
      <c r="B5" s="226"/>
      <c r="C5" s="202"/>
      <c r="D5" s="202"/>
      <c r="E5" s="202"/>
      <c r="F5" s="202"/>
      <c r="G5" s="202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6"/>
      <c r="Z5" s="202"/>
      <c r="AA5" s="202"/>
      <c r="AB5" s="202"/>
      <c r="AC5" s="202"/>
      <c r="AD5" s="202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21" t="s">
        <v>56</v>
      </c>
      <c r="C6" s="222"/>
      <c r="D6" s="222"/>
      <c r="E6" s="223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21" t="s">
        <v>56</v>
      </c>
      <c r="Z6" s="222"/>
      <c r="AA6" s="222"/>
      <c r="AB6" s="223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3">
      <c r="B7" s="214" t="s">
        <v>46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76"/>
      <c r="N7" s="174"/>
      <c r="O7" s="175"/>
      <c r="P7" s="175"/>
      <c r="Q7" s="175"/>
      <c r="R7" s="204" t="s">
        <v>57</v>
      </c>
      <c r="S7" s="204"/>
      <c r="T7" s="204"/>
      <c r="U7" s="183" t="s">
        <v>66</v>
      </c>
      <c r="V7" s="184"/>
      <c r="W7" s="185"/>
      <c r="Y7" s="214" t="s">
        <v>46</v>
      </c>
      <c r="Z7" s="215"/>
      <c r="AA7" s="215"/>
      <c r="AB7" s="215"/>
      <c r="AC7" s="215"/>
      <c r="AD7" s="215"/>
      <c r="AE7" s="215"/>
      <c r="AF7" s="215"/>
      <c r="AG7" s="215"/>
      <c r="AH7" s="215"/>
      <c r="AI7" s="216"/>
      <c r="AJ7" s="76"/>
      <c r="AK7" s="174"/>
      <c r="AL7" s="175"/>
      <c r="AM7" s="175"/>
      <c r="AN7" s="175"/>
      <c r="AO7" s="213" t="s">
        <v>57</v>
      </c>
      <c r="AP7" s="213"/>
      <c r="AQ7" s="213"/>
      <c r="AR7" s="143"/>
      <c r="AS7" s="146"/>
      <c r="AT7" s="186"/>
    </row>
    <row r="8" spans="2:46" ht="16.5" customHeight="1" x14ac:dyDescent="0.3">
      <c r="B8" s="217"/>
      <c r="C8" s="196"/>
      <c r="D8" s="196"/>
      <c r="E8" s="196"/>
      <c r="F8" s="196"/>
      <c r="G8" s="196"/>
      <c r="H8" s="196"/>
      <c r="I8" s="196"/>
      <c r="J8" s="196"/>
      <c r="K8" s="196"/>
      <c r="L8" s="197"/>
      <c r="M8" s="76"/>
      <c r="N8" s="174"/>
      <c r="O8" s="175"/>
      <c r="P8" s="175"/>
      <c r="Q8" s="175"/>
      <c r="R8" s="213" t="s">
        <v>58</v>
      </c>
      <c r="S8" s="213"/>
      <c r="T8" s="213"/>
      <c r="U8" s="143"/>
      <c r="V8" s="146"/>
      <c r="W8" s="186"/>
      <c r="Y8" s="217"/>
      <c r="Z8" s="196"/>
      <c r="AA8" s="196"/>
      <c r="AB8" s="196"/>
      <c r="AC8" s="196"/>
      <c r="AD8" s="196"/>
      <c r="AE8" s="196"/>
      <c r="AF8" s="196"/>
      <c r="AG8" s="196"/>
      <c r="AH8" s="196"/>
      <c r="AI8" s="197"/>
      <c r="AJ8" s="76"/>
      <c r="AK8" s="174"/>
      <c r="AL8" s="175"/>
      <c r="AM8" s="175"/>
      <c r="AN8" s="175"/>
      <c r="AO8" s="213" t="s">
        <v>58</v>
      </c>
      <c r="AP8" s="213"/>
      <c r="AQ8" s="213"/>
      <c r="AR8" s="143"/>
      <c r="AS8" s="146"/>
      <c r="AT8" s="186"/>
    </row>
    <row r="9" spans="2:46" ht="16.5" customHeight="1" thickBot="1" x14ac:dyDescent="0.35">
      <c r="B9" s="218"/>
      <c r="C9" s="219"/>
      <c r="D9" s="219"/>
      <c r="E9" s="219"/>
      <c r="F9" s="219"/>
      <c r="G9" s="219"/>
      <c r="H9" s="219"/>
      <c r="I9" s="219"/>
      <c r="J9" s="219"/>
      <c r="K9" s="219"/>
      <c r="L9" s="220"/>
      <c r="M9" s="65"/>
      <c r="N9" s="211"/>
      <c r="O9" s="212"/>
      <c r="P9" s="212"/>
      <c r="Q9" s="212"/>
      <c r="R9" s="236" t="s">
        <v>59</v>
      </c>
      <c r="S9" s="236"/>
      <c r="T9" s="236"/>
      <c r="U9" s="208"/>
      <c r="V9" s="209"/>
      <c r="W9" s="210"/>
      <c r="Y9" s="218"/>
      <c r="Z9" s="219"/>
      <c r="AA9" s="219"/>
      <c r="AB9" s="219"/>
      <c r="AC9" s="219"/>
      <c r="AD9" s="219"/>
      <c r="AE9" s="219"/>
      <c r="AF9" s="219"/>
      <c r="AG9" s="219"/>
      <c r="AH9" s="219"/>
      <c r="AI9" s="220"/>
      <c r="AJ9" s="65"/>
      <c r="AK9" s="211"/>
      <c r="AL9" s="212"/>
      <c r="AM9" s="212"/>
      <c r="AN9" s="212"/>
      <c r="AO9" s="236" t="s">
        <v>59</v>
      </c>
      <c r="AP9" s="236"/>
      <c r="AQ9" s="236"/>
      <c r="AR9" s="208"/>
      <c r="AS9" s="209"/>
      <c r="AT9" s="210"/>
    </row>
    <row r="10" spans="2:46" ht="20.25" customHeight="1" x14ac:dyDescent="0.3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9" t="s">
        <v>17</v>
      </c>
      <c r="O10" s="180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205" t="s">
        <v>19</v>
      </c>
      <c r="V10" s="152" t="s">
        <v>28</v>
      </c>
      <c r="W10" s="176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9" t="s">
        <v>17</v>
      </c>
      <c r="AL10" s="180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205" t="s">
        <v>19</v>
      </c>
      <c r="AS10" s="152" t="s">
        <v>28</v>
      </c>
      <c r="AT10" s="176" t="s">
        <v>29</v>
      </c>
    </row>
    <row r="11" spans="2:46" ht="30.75" customHeight="1" thickBot="1" x14ac:dyDescent="0.35">
      <c r="B11" s="151"/>
      <c r="C11" s="153"/>
      <c r="D11" s="178"/>
      <c r="E11" s="178"/>
      <c r="F11" s="153"/>
      <c r="G11" s="178"/>
      <c r="H11" s="155"/>
      <c r="I11" s="155"/>
      <c r="J11" s="155"/>
      <c r="K11" s="155"/>
      <c r="L11" s="155"/>
      <c r="M11" s="155"/>
      <c r="N11" s="181"/>
      <c r="O11" s="182"/>
      <c r="P11" s="166"/>
      <c r="Q11" s="166"/>
      <c r="R11" s="166"/>
      <c r="S11" s="166"/>
      <c r="T11" s="166"/>
      <c r="U11" s="206"/>
      <c r="V11" s="207"/>
      <c r="W11" s="177"/>
      <c r="Y11" s="151"/>
      <c r="Z11" s="153"/>
      <c r="AA11" s="178"/>
      <c r="AB11" s="178"/>
      <c r="AC11" s="153"/>
      <c r="AD11" s="178"/>
      <c r="AE11" s="155"/>
      <c r="AF11" s="155"/>
      <c r="AG11" s="155"/>
      <c r="AH11" s="155"/>
      <c r="AI11" s="155"/>
      <c r="AJ11" s="155"/>
      <c r="AK11" s="181"/>
      <c r="AL11" s="182"/>
      <c r="AM11" s="166"/>
      <c r="AN11" s="166"/>
      <c r="AO11" s="166"/>
      <c r="AP11" s="166"/>
      <c r="AQ11" s="166"/>
      <c r="AR11" s="206"/>
      <c r="AS11" s="207"/>
      <c r="AT11" s="177"/>
    </row>
    <row r="12" spans="2:46" ht="15" customHeight="1" x14ac:dyDescent="0.3">
      <c r="B12" s="162" t="s">
        <v>64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670</v>
      </c>
      <c r="L12" s="167" t="s">
        <v>55</v>
      </c>
      <c r="M12" s="168"/>
      <c r="N12" s="169" t="s">
        <v>65</v>
      </c>
      <c r="O12" s="170"/>
      <c r="P12" s="70"/>
      <c r="Q12" s="70"/>
      <c r="R12" s="70"/>
      <c r="S12" s="71"/>
      <c r="T12" s="72">
        <v>15</v>
      </c>
      <c r="U12" s="72">
        <v>4</v>
      </c>
      <c r="V12" s="54">
        <f>SUM(F13:F23)</f>
        <v>2</v>
      </c>
      <c r="W12" s="55">
        <f>U12/V12</f>
        <v>2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42130</v>
      </c>
      <c r="C13" s="30" t="s">
        <v>68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670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44"/>
      <c r="U13" s="245"/>
      <c r="V13" s="245"/>
      <c r="W13" s="246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44"/>
      <c r="AR13" s="245"/>
      <c r="AS13" s="245"/>
      <c r="AT13" s="246"/>
    </row>
    <row r="14" spans="2:46" ht="15" customHeight="1" x14ac:dyDescent="0.3">
      <c r="B14" s="29">
        <v>42130</v>
      </c>
      <c r="C14" s="30" t="s">
        <v>69</v>
      </c>
      <c r="D14" s="30"/>
      <c r="E14" s="30">
        <v>0</v>
      </c>
      <c r="F14" s="81">
        <v>0</v>
      </c>
      <c r="G14" s="32">
        <v>26</v>
      </c>
      <c r="H14" s="4" t="e">
        <f>IF(G14="","",(IF(#REF!=0,"",(#REF!*G14*#REF!))))</f>
        <v>#REF!</v>
      </c>
      <c r="I14" s="5">
        <f t="shared" si="0"/>
        <v>0</v>
      </c>
      <c r="J14" s="6">
        <f>SUM(G$12:G14)</f>
        <v>26</v>
      </c>
      <c r="K14" s="6">
        <f>E$4-J14</f>
        <v>644</v>
      </c>
      <c r="L14" s="7">
        <f t="shared" si="1"/>
        <v>0</v>
      </c>
      <c r="M14" s="4">
        <f t="shared" ref="M14:M23" si="4">G14</f>
        <v>26</v>
      </c>
      <c r="N14" s="109" t="str">
        <f t="shared" ref="N14:N23" si="5">IF(L14=0,"",(M14/L14))</f>
        <v/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 x14ac:dyDescent="0.3">
      <c r="B15" s="29">
        <v>42131</v>
      </c>
      <c r="C15" s="30" t="s">
        <v>70</v>
      </c>
      <c r="D15" s="30"/>
      <c r="E15" s="30">
        <v>7.5</v>
      </c>
      <c r="F15" s="81">
        <v>0</v>
      </c>
      <c r="G15" s="32">
        <v>92</v>
      </c>
      <c r="H15" s="4" t="e">
        <f>IF(G15="","",(IF(#REF!=0,"",(#REF!*G15*#REF!))))</f>
        <v>#REF!</v>
      </c>
      <c r="I15" s="5">
        <f t="shared" si="0"/>
        <v>7.5</v>
      </c>
      <c r="J15" s="6">
        <f>SUM(G$12:G15)</f>
        <v>118</v>
      </c>
      <c r="K15" s="6">
        <f>E$4-J15</f>
        <v>552</v>
      </c>
      <c r="L15" s="7">
        <f t="shared" si="1"/>
        <v>112.5</v>
      </c>
      <c r="M15" s="4">
        <f t="shared" si="4"/>
        <v>92</v>
      </c>
      <c r="N15" s="109">
        <f t="shared" si="5"/>
        <v>0.81777777777777783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 x14ac:dyDescent="0.3">
      <c r="B16" s="9">
        <v>42131</v>
      </c>
      <c r="C16" s="35" t="s">
        <v>68</v>
      </c>
      <c r="D16" s="50"/>
      <c r="E16" s="50">
        <v>3</v>
      </c>
      <c r="F16" s="82">
        <v>0</v>
      </c>
      <c r="G16" s="10">
        <v>41</v>
      </c>
      <c r="H16" s="4" t="e">
        <f>IF(G16="","",(IF(#REF!=0,"",(#REF!*G16*#REF!))))</f>
        <v>#REF!</v>
      </c>
      <c r="I16" s="5">
        <f t="shared" si="0"/>
        <v>3</v>
      </c>
      <c r="J16" s="6">
        <f>SUM(G$12:G16)</f>
        <v>159</v>
      </c>
      <c r="K16" s="6">
        <f t="shared" ref="K16:K24" si="8">E$4-J16</f>
        <v>511</v>
      </c>
      <c r="L16" s="7">
        <f t="shared" si="1"/>
        <v>45</v>
      </c>
      <c r="M16" s="4">
        <f t="shared" si="4"/>
        <v>41</v>
      </c>
      <c r="N16" s="109">
        <f t="shared" si="5"/>
        <v>0.91111111111111109</v>
      </c>
      <c r="O16" s="110"/>
      <c r="P16" s="33"/>
      <c r="Q16" s="8">
        <v>0</v>
      </c>
      <c r="R16" s="8">
        <v>0</v>
      </c>
      <c r="S16" s="8">
        <v>0</v>
      </c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 x14ac:dyDescent="0.3">
      <c r="B17" s="9">
        <v>42131</v>
      </c>
      <c r="C17" s="35" t="s">
        <v>69</v>
      </c>
      <c r="D17" s="61"/>
      <c r="E17" s="61">
        <v>6.5</v>
      </c>
      <c r="F17" s="82">
        <v>0</v>
      </c>
      <c r="G17" s="10">
        <v>85</v>
      </c>
      <c r="H17" s="4"/>
      <c r="I17" s="5">
        <f t="shared" ref="I17" si="10">IF(G17="","",(SUM(E17+F17+Q17)))</f>
        <v>6.5</v>
      </c>
      <c r="J17" s="6">
        <f>SUM(G$12:G17)</f>
        <v>244</v>
      </c>
      <c r="K17" s="6">
        <f t="shared" ref="K17" si="11">E$4-J17</f>
        <v>426</v>
      </c>
      <c r="L17" s="7">
        <f t="shared" ref="L17" si="12">IF(G17="",0,$T$12*(I17-F17-Q17))</f>
        <v>97.5</v>
      </c>
      <c r="M17" s="4">
        <f t="shared" ref="M17" si="13">G17</f>
        <v>85</v>
      </c>
      <c r="N17" s="109">
        <f t="shared" ref="N17" si="14">IF(L17=0,"",(M17/L17))</f>
        <v>0.87179487179487181</v>
      </c>
      <c r="O17" s="110"/>
      <c r="P17" s="33"/>
      <c r="Q17" s="61">
        <v>0</v>
      </c>
      <c r="R17" s="61">
        <v>0</v>
      </c>
      <c r="S17" s="61">
        <v>0</v>
      </c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 x14ac:dyDescent="0.3">
      <c r="B18" s="9">
        <v>42132</v>
      </c>
      <c r="C18" s="59" t="s">
        <v>70</v>
      </c>
      <c r="D18" s="61"/>
      <c r="E18" s="61">
        <v>8</v>
      </c>
      <c r="F18" s="82">
        <v>0</v>
      </c>
      <c r="G18" s="10">
        <v>100</v>
      </c>
      <c r="H18" s="4"/>
      <c r="I18" s="5">
        <f t="shared" ref="I18:I20" si="16">IF(G18="","",(SUM(E18+F18+Q18)))</f>
        <v>8</v>
      </c>
      <c r="J18" s="6">
        <f>SUM(G$12:G18)</f>
        <v>344</v>
      </c>
      <c r="K18" s="6">
        <f t="shared" ref="K18:K20" si="17">E$4-J18</f>
        <v>326</v>
      </c>
      <c r="L18" s="7">
        <f t="shared" ref="L18:L20" si="18">IF(G18="",0,$T$12*(I18-F18-Q18))</f>
        <v>120</v>
      </c>
      <c r="M18" s="4">
        <f t="shared" ref="M18:M20" si="19">G18</f>
        <v>100</v>
      </c>
      <c r="N18" s="109">
        <f t="shared" ref="N18:N20" si="20">IF(L18=0,"",(M18/L18))</f>
        <v>0.83333333333333337</v>
      </c>
      <c r="O18" s="11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>
        <v>42132</v>
      </c>
      <c r="C19" s="59" t="s">
        <v>71</v>
      </c>
      <c r="D19" s="61"/>
      <c r="E19" s="61">
        <v>0.5</v>
      </c>
      <c r="F19" s="82">
        <v>0</v>
      </c>
      <c r="G19" s="10">
        <v>9</v>
      </c>
      <c r="H19" s="4"/>
      <c r="I19" s="5">
        <f t="shared" si="16"/>
        <v>0.5</v>
      </c>
      <c r="J19" s="6">
        <f>SUM(G$12:G19)</f>
        <v>353</v>
      </c>
      <c r="K19" s="6">
        <f t="shared" si="17"/>
        <v>317</v>
      </c>
      <c r="L19" s="7">
        <f t="shared" si="18"/>
        <v>7.5</v>
      </c>
      <c r="M19" s="4">
        <f t="shared" si="19"/>
        <v>9</v>
      </c>
      <c r="N19" s="109">
        <f t="shared" si="20"/>
        <v>1.2</v>
      </c>
      <c r="O19" s="110"/>
      <c r="P19" s="33"/>
      <c r="Q19" s="61">
        <v>0</v>
      </c>
      <c r="R19" s="61">
        <v>0</v>
      </c>
      <c r="S19" s="61">
        <v>0</v>
      </c>
      <c r="T19" s="190" t="s">
        <v>72</v>
      </c>
      <c r="U19" s="191"/>
      <c r="V19" s="191"/>
      <c r="W19" s="192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353</v>
      </c>
      <c r="K20" s="6">
        <f t="shared" si="17"/>
        <v>317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 t="s">
        <v>73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353</v>
      </c>
      <c r="K21" s="6">
        <f t="shared" si="8"/>
        <v>317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353</v>
      </c>
      <c r="K22" s="6">
        <f t="shared" si="8"/>
        <v>317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353</v>
      </c>
      <c r="K23" s="6">
        <f t="shared" si="8"/>
        <v>317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 x14ac:dyDescent="0.3">
      <c r="B24" s="121" t="s">
        <v>20</v>
      </c>
      <c r="C24" s="122"/>
      <c r="D24" s="52"/>
      <c r="E24" s="62">
        <f>SUM(E13:E23)</f>
        <v>25.5</v>
      </c>
      <c r="F24" s="62">
        <f>SUM(F13:F23)</f>
        <v>2</v>
      </c>
      <c r="G24" s="62">
        <f>SUM(G13:G23)</f>
        <v>353</v>
      </c>
      <c r="H24" s="84"/>
      <c r="I24" s="62">
        <f t="shared" si="0"/>
        <v>27.5</v>
      </c>
      <c r="J24" s="85">
        <f>J23</f>
        <v>353</v>
      </c>
      <c r="K24" s="85">
        <f t="shared" si="8"/>
        <v>317</v>
      </c>
      <c r="L24" s="86">
        <f>SUM(L13:L23)</f>
        <v>382.5</v>
      </c>
      <c r="M24" s="84">
        <f>SUM(M13:M23)</f>
        <v>353</v>
      </c>
      <c r="N24" s="119">
        <f>SUM(M24/L24)</f>
        <v>0.9228758169934641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" thickBot="1" x14ac:dyDescent="0.35">
      <c r="B25" s="159" t="s">
        <v>63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7" t="s">
        <v>37</v>
      </c>
      <c r="Z25" s="248"/>
      <c r="AA25" s="248"/>
      <c r="AB25" s="248"/>
      <c r="AC25" s="248"/>
      <c r="AD25" s="249"/>
      <c r="AE25" s="249"/>
      <c r="AF25" s="249"/>
      <c r="AG25" s="249"/>
      <c r="AH25" s="249"/>
      <c r="AI25" s="248"/>
      <c r="AJ25" s="248"/>
      <c r="AK25" s="248"/>
      <c r="AL25" s="248"/>
      <c r="AM25" s="248"/>
      <c r="AN25" s="248"/>
      <c r="AO25" s="248"/>
      <c r="AP25" s="248"/>
      <c r="AQ25" s="249"/>
      <c r="AR25" s="249"/>
      <c r="AS25" s="249"/>
      <c r="AT25" s="250"/>
    </row>
    <row r="26" spans="2:46" ht="15" customHeight="1" x14ac:dyDescent="0.3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670</v>
      </c>
      <c r="L26" s="167" t="s">
        <v>55</v>
      </c>
      <c r="M26" s="168"/>
      <c r="N26" s="167"/>
      <c r="O26" s="171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670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7"/>
      <c r="U27" s="238"/>
      <c r="V27" s="238"/>
      <c r="W27" s="239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7"/>
      <c r="AR27" s="238"/>
      <c r="AS27" s="238"/>
      <c r="AT27" s="239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670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670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670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670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670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670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670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670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670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670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 x14ac:dyDescent="0.3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670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" thickBot="1" x14ac:dyDescent="0.35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 x14ac:dyDescent="0.3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670</v>
      </c>
      <c r="L40" s="167" t="s">
        <v>55</v>
      </c>
      <c r="M40" s="168"/>
      <c r="N40" s="167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670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670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670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670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670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670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670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670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670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670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670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 x14ac:dyDescent="0.3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670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 x14ac:dyDescent="0.35">
      <c r="B53" s="241" t="s">
        <v>42</v>
      </c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3"/>
      <c r="X53" s="100"/>
      <c r="Y53" s="241" t="s">
        <v>42</v>
      </c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3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 x14ac:dyDescent="0.3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 x14ac:dyDescent="0.3">
      <c r="B56" s="131" t="s">
        <v>51</v>
      </c>
      <c r="C56" s="132"/>
      <c r="D56" s="132"/>
      <c r="E56" s="132"/>
      <c r="F56" s="123">
        <v>352</v>
      </c>
      <c r="G56" s="124"/>
      <c r="H56" s="2"/>
      <c r="I56" s="43">
        <v>1</v>
      </c>
      <c r="J56" s="235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40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5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40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24" t="s">
        <v>44</v>
      </c>
      <c r="K58" s="225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24" t="s">
        <v>44</v>
      </c>
      <c r="AH58" s="225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227" t="s">
        <v>47</v>
      </c>
      <c r="C60" s="228"/>
      <c r="D60" s="228"/>
      <c r="E60" s="228"/>
      <c r="F60" s="229">
        <f>G24</f>
        <v>353</v>
      </c>
      <c r="G60" s="230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 x14ac:dyDescent="0.3">
      <c r="B61" s="231"/>
      <c r="C61" s="231"/>
      <c r="D61" s="231"/>
      <c r="E61" s="231"/>
      <c r="F61" s="232"/>
      <c r="G61" s="232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19:W19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2015-05-19T17:19:54Z</dcterms:modified>
</cp:coreProperties>
</file>