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31" l="1"/>
  <c r="N18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<sst xmlns="http://schemas.openxmlformats.org/spreadsheetml/2006/main" count="158" uniqueCount="83">
  <si>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</si>
  <si>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</si>
  <si>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</si>
  <si>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</si>
  <si>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</si>
  <si>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</si>
  <si>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</si>
  <si>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</si>
  <si>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</si>
  <si>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</si>
  <si>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</si>
  <si>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</si>
  <si>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</si>
  <si>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</si>
  <si>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</si>
  <si>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</si>
  <si>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</si>
  <si>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</si>
  <si>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</si>
  <si>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</si>
  <si>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</si>
  <si>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</si>
  <si>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</si>
  <si>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</si>
  <si>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</si>
  <si>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</si>
  <si>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</si>
  <si>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</si>
  <si>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</si>
  <si>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</si>
  <si>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</si>
  <si>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</si>
  <si>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</si>
  <si>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</si>
  <si>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</si>
  <si>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</si>
  <si>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</si>
  <si>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</si>
  <si>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</si>
  <si>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</si>
  <si>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</si>
  <si>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</si>
  <si>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</si>
  <si>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</si>
  <si>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</si>
  <si>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</si>
  <si>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</si>
  <si>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</si>
  <si>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</si>
  <si>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</si>
  <si>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</si>
  <si>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</si>
  <si>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</si>
  <si>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</si>
  <si>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</si>
  <si>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</si>
  <si>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</si>
  <si>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</si>
  <si>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</si>
  <si>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</si>
  <si>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</si>
  <si>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FS134</t>
  </si>
  <si>
    <t>A02002-0024</t>
  </si>
  <si>
    <t>A</t>
  </si>
  <si>
    <t>B</t>
  </si>
  <si>
    <t>Machine #   CNC HARDING</t>
  </si>
  <si>
    <t>Machine # CNC HARDING</t>
  </si>
  <si>
    <t>Routing:  PACK DEPT</t>
  </si>
  <si>
    <t>MR 11/10/14</t>
  </si>
  <si>
    <t>3M 57SEC</t>
  </si>
  <si>
    <t>2M 25SEC</t>
  </si>
  <si>
    <t>MR 1/29/15</t>
  </si>
  <si>
    <t>JO</t>
  </si>
  <si>
    <t>BA</t>
  </si>
  <si>
    <t>BJ</t>
  </si>
  <si>
    <t>Routing:        HOLD AT MACH</t>
  </si>
  <si>
    <t>YES</t>
  </si>
  <si>
    <t>DH</t>
  </si>
  <si>
    <t>GK</t>
  </si>
  <si>
    <t>CHI69453</t>
  </si>
  <si>
    <t>SR</t>
  </si>
  <si>
    <t>JOB OUT</t>
  </si>
  <si>
    <t>No parts @mach per MR'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</si>
</sst>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4" zoomScale="90" zoomScaleNormal="90" workbookViewId="0">
      <selection activeCell="B32" sqref="B32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 t="s">
        <v>63</v>
      </c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362466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 t="s">
        <v>79</v>
      </c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300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40" t="s">
        <v>57</v>
      </c>
      <c r="S7" s="240"/>
      <c r="T7" s="240"/>
      <c r="U7" s="241" t="s">
        <v>68</v>
      </c>
      <c r="V7" s="242"/>
      <c r="W7" s="243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40" t="s">
        <v>58</v>
      </c>
      <c r="S8" s="240"/>
      <c r="T8" s="240"/>
      <c r="U8" s="241" t="s">
        <v>71</v>
      </c>
      <c r="V8" s="242"/>
      <c r="W8" s="243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65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300</v>
      </c>
      <c r="L12" s="153" t="s">
        <v>55</v>
      </c>
      <c r="M12" s="154"/>
      <c r="N12" s="247" t="s">
        <v>69</v>
      </c>
      <c r="O12" s="248"/>
      <c r="P12" s="70"/>
      <c r="Q12" s="70"/>
      <c r="R12" s="70" t="s">
        <v>63</v>
      </c>
      <c r="S12" s="71"/>
      <c r="T12" s="72">
        <v>12</v>
      </c>
      <c r="U12" s="72">
        <v>4</v>
      </c>
      <c r="V12" s="54">
        <f>SUM(F13:F23)</f>
        <v>2.5</v>
      </c>
      <c r="W12" s="55">
        <f>U12/V12</f>
        <v>1.6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42059</v>
      </c>
      <c r="C13" s="30" t="s">
        <v>72</v>
      </c>
      <c r="D13" s="30"/>
      <c r="E13" s="30">
        <v>0.5</v>
      </c>
      <c r="F13" s="80">
        <v>2.5</v>
      </c>
      <c r="G13" s="32">
        <v>12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12</v>
      </c>
      <c r="K13" s="6">
        <f>E$4-J13</f>
        <v>288</v>
      </c>
      <c r="L13" s="7">
        <f t="shared" ref="L13:L23" si="1">IF(G13="",0,$T$12*(I13-F13-Q13))</f>
        <v>6</v>
      </c>
      <c r="M13" s="4">
        <f>G13</f>
        <v>12</v>
      </c>
      <c r="N13" s="134">
        <f>IF(L13=0,"",(M13/L13))</f>
        <v>2</v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>
        <v>42059</v>
      </c>
      <c r="C14" s="30" t="s">
        <v>73</v>
      </c>
      <c r="D14" s="30"/>
      <c r="E14" s="30">
        <v>6.5</v>
      </c>
      <c r="F14" s="81">
        <v>0</v>
      </c>
      <c r="G14" s="32">
        <v>70</v>
      </c>
      <c r="H14" s="4" t="e">
        <f>IF(G14="","",(IF(#REF!=0,"",(#REF!*G14*#REF!))))</f>
        <v>#REF!</v>
      </c>
      <c r="I14" s="5">
        <f t="shared" si="0"/>
        <v>6.5</v>
      </c>
      <c r="J14" s="6">
        <f>SUM(G$12:G14)</f>
        <v>82</v>
      </c>
      <c r="K14" s="6">
        <f>E$4-J14</f>
        <v>218</v>
      </c>
      <c r="L14" s="7">
        <f t="shared" si="1"/>
        <v>78</v>
      </c>
      <c r="M14" s="4">
        <f t="shared" ref="M14:M23" si="4">G14</f>
        <v>70</v>
      </c>
      <c r="N14" s="134">
        <f t="shared" ref="N14:N23" si="5">IF(L14=0,"",(M14/L14))</f>
        <v>0.89743589743589747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>
        <v>42060</v>
      </c>
      <c r="C15" s="30" t="s">
        <v>74</v>
      </c>
      <c r="D15" s="30"/>
      <c r="E15" s="30">
        <v>8</v>
      </c>
      <c r="F15" s="81">
        <v>0</v>
      </c>
      <c r="G15" s="32">
        <v>82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164</v>
      </c>
      <c r="K15" s="6">
        <f>E$4-J15</f>
        <v>136</v>
      </c>
      <c r="L15" s="7">
        <f t="shared" si="1"/>
        <v>96</v>
      </c>
      <c r="M15" s="4">
        <f t="shared" si="4"/>
        <v>82</v>
      </c>
      <c r="N15" s="134">
        <f t="shared" si="5"/>
        <v>0.85416666666666663</v>
      </c>
      <c r="O15" s="135"/>
      <c r="P15" s="33"/>
      <c r="Q15" s="8">
        <v>0</v>
      </c>
      <c r="R15" s="8">
        <v>0</v>
      </c>
      <c r="S15" s="8">
        <v>0</v>
      </c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>
        <v>42060</v>
      </c>
      <c r="C16" s="35" t="s">
        <v>78</v>
      </c>
      <c r="D16" s="50"/>
      <c r="E16" s="50">
        <v>7.5</v>
      </c>
      <c r="F16" s="82">
        <v>0</v>
      </c>
      <c r="G16" s="10">
        <v>83</v>
      </c>
      <c r="H16" s="4" t="e">
        <f>IF(G16="","",(IF(#REF!=0,"",(#REF!*G16*#REF!))))</f>
        <v>#REF!</v>
      </c>
      <c r="I16" s="5">
        <f t="shared" si="0"/>
        <v>7.5</v>
      </c>
      <c r="J16" s="6">
        <f>SUM(G$12:G16)</f>
        <v>247</v>
      </c>
      <c r="K16" s="6">
        <f t="shared" ref="K16:K24" si="8">E$4-J16</f>
        <v>53</v>
      </c>
      <c r="L16" s="7">
        <f t="shared" si="1"/>
        <v>90</v>
      </c>
      <c r="M16" s="4">
        <f t="shared" si="4"/>
        <v>83</v>
      </c>
      <c r="N16" s="134">
        <f t="shared" si="5"/>
        <v>0.92222222222222228</v>
      </c>
      <c r="O16" s="135"/>
      <c r="P16" s="33"/>
      <c r="Q16" s="8">
        <v>0</v>
      </c>
      <c r="R16" s="8">
        <v>0</v>
      </c>
      <c r="S16" s="8">
        <v>0</v>
      </c>
      <c r="T16" s="165"/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>
        <v>42061</v>
      </c>
      <c r="C17" s="35" t="s">
        <v>74</v>
      </c>
      <c r="D17" s="61"/>
      <c r="E17" s="61">
        <v>8</v>
      </c>
      <c r="F17" s="82">
        <v>0</v>
      </c>
      <c r="G17" s="10">
        <v>83</v>
      </c>
      <c r="H17" s="4"/>
      <c r="I17" s="5">
        <f t="shared" ref="I17" si="10">IF(G17="","",(SUM(E17+F17+Q17)))</f>
        <v>8</v>
      </c>
      <c r="J17" s="6">
        <f>SUM(G$12:G17)</f>
        <v>330</v>
      </c>
      <c r="K17" s="6">
        <f t="shared" ref="K17" si="11">E$4-J17</f>
        <v>-30</v>
      </c>
      <c r="L17" s="7">
        <f t="shared" ref="L17" si="12">IF(G17="",0,$T$12*(I17-F17-Q17))</f>
        <v>96</v>
      </c>
      <c r="M17" s="4">
        <f t="shared" ref="M17" si="13">G17</f>
        <v>83</v>
      </c>
      <c r="N17" s="134">
        <f t="shared" ref="N17" si="14">IF(L17=0,"",(M17/L17))</f>
        <v>0.86458333333333337</v>
      </c>
      <c r="O17" s="135"/>
      <c r="P17" s="33"/>
      <c r="Q17" s="61">
        <v>0</v>
      </c>
      <c r="R17" s="61">
        <v>0</v>
      </c>
      <c r="S17" s="61">
        <v>0</v>
      </c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>
        <v>42061</v>
      </c>
      <c r="C18" s="59" t="s">
        <v>72</v>
      </c>
      <c r="D18" s="61"/>
      <c r="E18" s="61">
        <v>1.5</v>
      </c>
      <c r="F18" s="82">
        <v>0</v>
      </c>
      <c r="G18" s="10">
        <v>13</v>
      </c>
      <c r="H18" s="4"/>
      <c r="I18" s="5">
        <f t="shared" ref="I18:I20" si="16">IF(G18="","",(SUM(E18+F18+Q18)))</f>
        <v>1.5</v>
      </c>
      <c r="J18" s="6">
        <f>SUM(G$12:G18)</f>
        <v>343</v>
      </c>
      <c r="K18" s="6">
        <f t="shared" ref="K18:K20" si="17">E$4-J18</f>
        <v>-43</v>
      </c>
      <c r="L18" s="7">
        <f t="shared" ref="L18:L20" si="18">IF(G18="",0,$T$12*(I18-F18-Q18))</f>
        <v>18</v>
      </c>
      <c r="M18" s="4">
        <f t="shared" ref="M18:M20" si="19">G18</f>
        <v>13</v>
      </c>
      <c r="N18" s="134">
        <f t="shared" ref="N18:N20" si="20">IF(L18=0,"",(M18/L18))</f>
        <v>0.72222222222222221</v>
      </c>
      <c r="O18" s="135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343</v>
      </c>
      <c r="K19" s="6">
        <f t="shared" si="17"/>
        <v>-43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343</v>
      </c>
      <c r="K20" s="6">
        <f t="shared" si="17"/>
        <v>-43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343</v>
      </c>
      <c r="K21" s="6">
        <f t="shared" si="8"/>
        <v>-43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343</v>
      </c>
      <c r="K22" s="6">
        <f t="shared" si="8"/>
        <v>-43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343</v>
      </c>
      <c r="K23" s="6">
        <f t="shared" si="8"/>
        <v>-43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32</v>
      </c>
      <c r="F24" s="62">
        <f>SUM(F13:F23)</f>
        <v>2.5</v>
      </c>
      <c r="G24" s="62">
        <f>SUM(G13:G23)</f>
        <v>343</v>
      </c>
      <c r="H24" s="84"/>
      <c r="I24" s="62">
        <f t="shared" si="0"/>
        <v>34.5</v>
      </c>
      <c r="J24" s="85">
        <f>J23</f>
        <v>343</v>
      </c>
      <c r="K24" s="85">
        <f t="shared" si="8"/>
        <v>-43</v>
      </c>
      <c r="L24" s="86">
        <f>SUM(L13:L23)</f>
        <v>384</v>
      </c>
      <c r="M24" s="84">
        <f>SUM(M13:M23)</f>
        <v>343</v>
      </c>
      <c r="N24" s="141">
        <f>SUM(M24/L24)</f>
        <v>0.89322916666666663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44" t="s">
        <v>75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6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66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300</v>
      </c>
      <c r="L26" s="153" t="s">
        <v>55</v>
      </c>
      <c r="M26" s="154"/>
      <c r="N26" s="247" t="s">
        <v>70</v>
      </c>
      <c r="O26" s="248"/>
      <c r="P26" s="70"/>
      <c r="Q26" s="70"/>
      <c r="R26" s="70" t="s">
        <v>64</v>
      </c>
      <c r="S26" s="71"/>
      <c r="T26" s="73">
        <v>20</v>
      </c>
      <c r="U26" s="74">
        <v>4</v>
      </c>
      <c r="V26" s="56">
        <f>SUM(F27:F37)</f>
        <v>2</v>
      </c>
      <c r="W26" s="57">
        <f>U26/V26</f>
        <v>2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42061</v>
      </c>
      <c r="C27" s="60" t="s">
        <v>72</v>
      </c>
      <c r="D27" s="8"/>
      <c r="E27" s="30">
        <v>1</v>
      </c>
      <c r="F27" s="31">
        <v>2</v>
      </c>
      <c r="G27" s="32">
        <v>12</v>
      </c>
      <c r="H27" s="4" t="e">
        <f>IF(G27="","",(IF(#REF!=0,"",(#REF!*G27*#REF!))))</f>
        <v>#REF!</v>
      </c>
      <c r="I27" s="7">
        <f t="shared" ref="I27:I37" si="23">IF(G27="","",(SUM(E27+F27+Q27)))</f>
        <v>3</v>
      </c>
      <c r="J27" s="6">
        <f>SUM(G$26:G27)</f>
        <v>12</v>
      </c>
      <c r="K27" s="6">
        <f>E$4-J27</f>
        <v>288</v>
      </c>
      <c r="L27" s="7">
        <f t="shared" ref="L27:L37" si="24">IF(G27="",0,T$26*(I27-F27-Q27))</f>
        <v>20</v>
      </c>
      <c r="M27" s="4">
        <f>G27</f>
        <v>12</v>
      </c>
      <c r="N27" s="134">
        <f>IF(L27=0,"",(M27/L27))</f>
        <v>0.6</v>
      </c>
      <c r="O27" s="135"/>
      <c r="P27" s="33"/>
      <c r="Q27" s="8">
        <v>0</v>
      </c>
      <c r="R27" s="8">
        <v>0</v>
      </c>
      <c r="S27" s="8">
        <v>0</v>
      </c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>
        <v>42062</v>
      </c>
      <c r="C28" s="60" t="s">
        <v>74</v>
      </c>
      <c r="D28" s="8"/>
      <c r="E28" s="30">
        <v>8</v>
      </c>
      <c r="F28" s="34">
        <v>0</v>
      </c>
      <c r="G28" s="32">
        <v>119</v>
      </c>
      <c r="H28" s="4" t="e">
        <f>IF(G28="","",(IF(#REF!=0,"",(#REF!*G28*#REF!))))</f>
        <v>#REF!</v>
      </c>
      <c r="I28" s="7">
        <f t="shared" si="23"/>
        <v>8</v>
      </c>
      <c r="J28" s="6">
        <f>SUM(G$26:G28)</f>
        <v>131</v>
      </c>
      <c r="K28" s="6">
        <f>E$4-J28</f>
        <v>169</v>
      </c>
      <c r="L28" s="7">
        <f t="shared" si="24"/>
        <v>160</v>
      </c>
      <c r="M28" s="4">
        <f t="shared" ref="M28:M37" si="27">G28</f>
        <v>119</v>
      </c>
      <c r="N28" s="134">
        <f t="shared" ref="N28:N37" si="28">IF(L28=0,"",(M28/L28))</f>
        <v>0.74375000000000002</v>
      </c>
      <c r="O28" s="135"/>
      <c r="P28" s="33"/>
      <c r="Q28" s="8">
        <v>0</v>
      </c>
      <c r="R28" s="8">
        <v>0</v>
      </c>
      <c r="S28" s="8">
        <v>0</v>
      </c>
      <c r="T28" s="118"/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>
        <v>42062</v>
      </c>
      <c r="C29" s="60" t="s">
        <v>73</v>
      </c>
      <c r="D29" s="58"/>
      <c r="E29" s="58">
        <v>2</v>
      </c>
      <c r="F29" s="58">
        <v>0</v>
      </c>
      <c r="G29" s="10">
        <v>31</v>
      </c>
      <c r="H29" s="4"/>
      <c r="I29" s="7">
        <f t="shared" ref="I29:I31" si="31">IF(G29="","",(SUM(E29+F29+Q29)))</f>
        <v>2</v>
      </c>
      <c r="J29" s="6">
        <f>SUM(G$26:G29)</f>
        <v>162</v>
      </c>
      <c r="K29" s="6">
        <f t="shared" ref="K29:K31" si="32">E$4-J29</f>
        <v>138</v>
      </c>
      <c r="L29" s="7">
        <f t="shared" ref="L29:L31" si="33">IF(G29="",0,T$26*(I29-F29-Q29))</f>
        <v>40</v>
      </c>
      <c r="M29" s="4">
        <f t="shared" ref="M29:M31" si="34">G29</f>
        <v>31</v>
      </c>
      <c r="N29" s="134">
        <f t="shared" ref="N29:N31" si="35">IF(L29=0,"",(M29/L29))</f>
        <v>0.77500000000000002</v>
      </c>
      <c r="O29" s="135"/>
      <c r="P29" s="33"/>
      <c r="Q29" s="58">
        <v>0</v>
      </c>
      <c r="R29" s="58">
        <v>0</v>
      </c>
      <c r="S29" s="58">
        <v>0</v>
      </c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>
        <v>42065</v>
      </c>
      <c r="C30" s="60" t="s">
        <v>74</v>
      </c>
      <c r="D30" s="58"/>
      <c r="E30" s="58">
        <v>8</v>
      </c>
      <c r="F30" s="58">
        <v>0</v>
      </c>
      <c r="G30" s="10">
        <v>97</v>
      </c>
      <c r="H30" s="4"/>
      <c r="I30" s="7">
        <f t="shared" si="31"/>
        <v>8</v>
      </c>
      <c r="J30" s="6">
        <f>SUM(G$26:G30)</f>
        <v>259</v>
      </c>
      <c r="K30" s="6">
        <f t="shared" si="32"/>
        <v>41</v>
      </c>
      <c r="L30" s="7">
        <f t="shared" si="33"/>
        <v>160</v>
      </c>
      <c r="M30" s="4">
        <f t="shared" si="34"/>
        <v>97</v>
      </c>
      <c r="N30" s="134">
        <f t="shared" si="35"/>
        <v>0.60624999999999996</v>
      </c>
      <c r="O30" s="135"/>
      <c r="P30" s="33"/>
      <c r="Q30" s="58">
        <v>0</v>
      </c>
      <c r="R30" s="58">
        <v>0</v>
      </c>
      <c r="S30" s="58">
        <v>0</v>
      </c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>
        <v>42066</v>
      </c>
      <c r="C31" s="60" t="s">
        <v>74</v>
      </c>
      <c r="D31" s="58"/>
      <c r="E31" s="58">
        <v>5</v>
      </c>
      <c r="F31" s="58">
        <v>0</v>
      </c>
      <c r="G31" s="10">
        <v>71</v>
      </c>
      <c r="H31" s="4"/>
      <c r="I31" s="7">
        <f t="shared" si="31"/>
        <v>5</v>
      </c>
      <c r="J31" s="6">
        <f>SUM(G$26:G31)</f>
        <v>330</v>
      </c>
      <c r="K31" s="6">
        <f t="shared" si="32"/>
        <v>-30</v>
      </c>
      <c r="L31" s="7">
        <f t="shared" si="33"/>
        <v>100</v>
      </c>
      <c r="M31" s="4">
        <f t="shared" si="34"/>
        <v>71</v>
      </c>
      <c r="N31" s="134">
        <f t="shared" si="35"/>
        <v>0.71</v>
      </c>
      <c r="O31" s="135"/>
      <c r="P31" s="33"/>
      <c r="Q31" s="58">
        <v>0</v>
      </c>
      <c r="R31" s="58">
        <v>0</v>
      </c>
      <c r="S31" s="58">
        <v>0</v>
      </c>
      <c r="T31" s="162" t="s">
        <v>81</v>
      </c>
      <c r="U31" s="163"/>
      <c r="V31" s="163"/>
      <c r="W31" s="164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330</v>
      </c>
      <c r="K32" s="6">
        <f t="shared" ref="K32" si="39">E$4-J32</f>
        <v>-30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20" t="s">
        <v>82</v>
      </c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330</v>
      </c>
      <c r="K33" s="6">
        <f>E$4-J33</f>
        <v>-30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330</v>
      </c>
      <c r="K34" s="6">
        <f t="shared" ref="K34:K38" si="45">E$4-J34</f>
        <v>-30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330</v>
      </c>
      <c r="K35" s="6">
        <f t="shared" si="45"/>
        <v>-30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330</v>
      </c>
      <c r="K36" s="6">
        <f t="shared" si="45"/>
        <v>-30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330</v>
      </c>
      <c r="K37" s="6">
        <f t="shared" si="45"/>
        <v>-30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24</v>
      </c>
      <c r="F38" s="63">
        <f t="shared" si="47"/>
        <v>2</v>
      </c>
      <c r="G38" s="63">
        <f>SUM(G27:G37)</f>
        <v>330</v>
      </c>
      <c r="H38" s="84"/>
      <c r="I38" s="86">
        <f t="shared" ref="I38" si="48">IF(G38="","",(SUM(E38+F38+Q38)))</f>
        <v>26</v>
      </c>
      <c r="J38" s="85">
        <f>J37</f>
        <v>330</v>
      </c>
      <c r="K38" s="85">
        <f t="shared" si="45"/>
        <v>-30</v>
      </c>
      <c r="L38" s="86">
        <f>SUM(L27:L37)</f>
        <v>480</v>
      </c>
      <c r="M38" s="84">
        <f>SUM(M27:M37)</f>
        <v>330</v>
      </c>
      <c r="N38" s="141">
        <f>SUM(M38/L38)</f>
        <v>0.6875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146" t="s">
        <v>67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300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300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300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300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300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300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300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300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300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300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300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300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300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>
        <v>362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>
        <v>42059</v>
      </c>
      <c r="N56" s="113"/>
      <c r="O56" s="121">
        <v>0.54166666666666663</v>
      </c>
      <c r="P56" s="114"/>
      <c r="Q56" s="114"/>
      <c r="R56" s="239" t="s">
        <v>76</v>
      </c>
      <c r="S56" s="114"/>
      <c r="T56" s="239" t="s">
        <v>77</v>
      </c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>
        <v>42061</v>
      </c>
      <c r="N57" s="113"/>
      <c r="O57" s="121">
        <v>0.54166666666666663</v>
      </c>
      <c r="P57" s="114"/>
      <c r="Q57" s="114"/>
      <c r="R57" s="239" t="s">
        <v>76</v>
      </c>
      <c r="S57" s="114"/>
      <c r="T57" s="239" t="s">
        <v>80</v>
      </c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330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343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2015-03-20T18:26:43Z</dcterms:modified>
</cp:coreProperties>
</file>