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<sst xmlns="http://schemas.openxmlformats.org/spreadsheetml/2006/main" count="145" uniqueCount="75">
  <si>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</si>
  <si>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</si>
  <si>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</si>
  <si>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</si>
  <si>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</si>
  <si>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</si>
  <si>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</si>
  <si>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</si>
  <si>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</si>
  <si>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</si>
  <si>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</si>
  <si>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</si>
  <si>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</si>
  <si>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</si>
  <si>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</si>
  <si>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</si>
  <si>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</si>
  <si>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</si>
  <si>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</si>
  <si>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</si>
  <si>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</si>
  <si>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</si>
  <si>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</si>
  <si>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</si>
  <si>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</si>
  <si>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</si>
  <si>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</si>
  <si>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</si>
  <si>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</si>
  <si>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</si>
  <si>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</si>
  <si>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</si>
  <si>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</si>
  <si>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</si>
  <si>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</si>
  <si>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</si>
  <si>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</si>
  <si>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</si>
  <si>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</si>
  <si>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</si>
  <si>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</si>
  <si>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</si>
  <si>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</si>
  <si>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</si>
  <si>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</si>
  <si>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</si>
  <si>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</si>
  <si>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</si>
  <si>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</si>
  <si>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</si>
  <si>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</si>
  <si>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</si>
  <si>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</si>
  <si>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</si>
  <si>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</si>
  <si>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</si>
  <si>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</si>
  <si>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</si>
  <si>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</si>
  <si>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</si>
  <si>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</si>
  <si>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FS135-10</t>
  </si>
  <si>
    <t>A02002-0022</t>
  </si>
  <si>
    <t>Machine #  HARDING</t>
  </si>
  <si>
    <t>8M 52SEC</t>
  </si>
  <si>
    <t>MR 9/18/14</t>
  </si>
  <si>
    <t>Routing:        SEE SUPERVISOR</t>
  </si>
  <si>
    <t>BA</t>
  </si>
  <si>
    <t>835 PM</t>
  </si>
  <si>
    <t>YES</t>
  </si>
  <si>
    <t>JC</t>
  </si>
  <si>
    <t>BJ</t>
  </si>
  <si>
    <t>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</si>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</sst>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4" sqref="G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 x14ac:dyDescent="0.3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4" t="s">
        <v>45</v>
      </c>
      <c r="S2" s="195"/>
      <c r="T2" s="196"/>
      <c r="U2" s="145"/>
      <c r="V2" s="148"/>
      <c r="W2" s="188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4" t="s">
        <v>45</v>
      </c>
      <c r="AP2" s="195"/>
      <c r="AQ2" s="196"/>
      <c r="AR2" s="145"/>
      <c r="AS2" s="148"/>
      <c r="AT2" s="188"/>
    </row>
    <row r="3" spans="2:46" ht="19.5" customHeight="1" x14ac:dyDescent="0.3">
      <c r="B3" s="147" t="s">
        <v>22</v>
      </c>
      <c r="C3" s="148"/>
      <c r="D3" s="24"/>
      <c r="E3" s="149">
        <v>372435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7"/>
      <c r="S3" s="198"/>
      <c r="T3" s="199"/>
      <c r="U3" s="145"/>
      <c r="V3" s="148"/>
      <c r="W3" s="188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7"/>
      <c r="AP3" s="198"/>
      <c r="AQ3" s="199"/>
      <c r="AR3" s="145"/>
      <c r="AS3" s="148"/>
      <c r="AT3" s="188"/>
    </row>
    <row r="4" spans="2:46" ht="19.5" customHeight="1" x14ac:dyDescent="0.3">
      <c r="B4" s="215" t="s">
        <v>23</v>
      </c>
      <c r="C4" s="196"/>
      <c r="D4" s="24"/>
      <c r="E4" s="194">
        <v>125</v>
      </c>
      <c r="F4" s="195"/>
      <c r="G4" s="196"/>
      <c r="H4" s="22"/>
      <c r="I4" s="26"/>
      <c r="J4" s="192"/>
      <c r="K4" s="192"/>
      <c r="L4" s="192"/>
      <c r="M4" s="192"/>
      <c r="N4" s="192"/>
      <c r="O4" s="192"/>
      <c r="P4" s="27"/>
      <c r="Q4" s="27"/>
      <c r="R4" s="200"/>
      <c r="S4" s="201"/>
      <c r="T4" s="202"/>
      <c r="U4" s="192"/>
      <c r="V4" s="192"/>
      <c r="W4" s="193"/>
      <c r="Y4" s="215" t="s">
        <v>23</v>
      </c>
      <c r="Z4" s="196"/>
      <c r="AA4" s="95"/>
      <c r="AB4" s="194"/>
      <c r="AC4" s="195"/>
      <c r="AD4" s="196"/>
      <c r="AE4" s="22"/>
      <c r="AF4" s="26"/>
      <c r="AG4" s="192"/>
      <c r="AH4" s="192"/>
      <c r="AI4" s="192"/>
      <c r="AJ4" s="192"/>
      <c r="AK4" s="192"/>
      <c r="AL4" s="192"/>
      <c r="AM4" s="27"/>
      <c r="AN4" s="27"/>
      <c r="AO4" s="200"/>
      <c r="AP4" s="201"/>
      <c r="AQ4" s="202"/>
      <c r="AR4" s="192"/>
      <c r="AS4" s="192"/>
      <c r="AT4" s="193"/>
    </row>
    <row r="5" spans="2:46" ht="6.75" customHeight="1" x14ac:dyDescent="0.3">
      <c r="B5" s="224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9" t="s">
        <v>56</v>
      </c>
      <c r="C6" s="220"/>
      <c r="D6" s="220"/>
      <c r="E6" s="221"/>
      <c r="F6" s="177"/>
      <c r="G6" s="178"/>
      <c r="H6" s="22"/>
      <c r="I6" s="26"/>
      <c r="J6" s="27"/>
      <c r="K6" s="27"/>
      <c r="L6" s="27"/>
      <c r="M6" s="77"/>
      <c r="N6" s="88"/>
      <c r="O6" s="88"/>
      <c r="P6" s="88"/>
      <c r="Q6" s="89"/>
      <c r="R6" s="189" t="s">
        <v>60</v>
      </c>
      <c r="S6" s="190"/>
      <c r="T6" s="190"/>
      <c r="U6" s="190"/>
      <c r="V6" s="190"/>
      <c r="W6" s="191"/>
      <c r="Y6" s="219" t="s">
        <v>56</v>
      </c>
      <c r="Z6" s="220"/>
      <c r="AA6" s="220"/>
      <c r="AB6" s="221"/>
      <c r="AC6" s="177"/>
      <c r="AD6" s="178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9" t="s">
        <v>60</v>
      </c>
      <c r="AP6" s="190"/>
      <c r="AQ6" s="190"/>
      <c r="AR6" s="190"/>
      <c r="AS6" s="190"/>
      <c r="AT6" s="191"/>
    </row>
    <row r="7" spans="2:46" ht="16.5" customHeight="1" x14ac:dyDescent="0.3">
      <c r="B7" s="212" t="s">
        <v>46</v>
      </c>
      <c r="C7" s="213"/>
      <c r="D7" s="213"/>
      <c r="E7" s="213"/>
      <c r="F7" s="213"/>
      <c r="G7" s="213"/>
      <c r="H7" s="213"/>
      <c r="I7" s="213"/>
      <c r="J7" s="213"/>
      <c r="K7" s="213"/>
      <c r="L7" s="214"/>
      <c r="M7" s="76"/>
      <c r="N7" s="179"/>
      <c r="O7" s="180"/>
      <c r="P7" s="180"/>
      <c r="Q7" s="180"/>
      <c r="R7" s="203" t="s">
        <v>57</v>
      </c>
      <c r="S7" s="203"/>
      <c r="T7" s="203"/>
      <c r="U7" s="145" t="s">
        <v>65</v>
      </c>
      <c r="V7" s="148"/>
      <c r="W7" s="188"/>
      <c r="Y7" s="212" t="s">
        <v>46</v>
      </c>
      <c r="Z7" s="213"/>
      <c r="AA7" s="213"/>
      <c r="AB7" s="213"/>
      <c r="AC7" s="213"/>
      <c r="AD7" s="213"/>
      <c r="AE7" s="213"/>
      <c r="AF7" s="213"/>
      <c r="AG7" s="213"/>
      <c r="AH7" s="213"/>
      <c r="AI7" s="214"/>
      <c r="AJ7" s="76"/>
      <c r="AK7" s="179"/>
      <c r="AL7" s="180"/>
      <c r="AM7" s="180"/>
      <c r="AN7" s="180"/>
      <c r="AO7" s="203" t="s">
        <v>57</v>
      </c>
      <c r="AP7" s="203"/>
      <c r="AQ7" s="203"/>
      <c r="AR7" s="145"/>
      <c r="AS7" s="148"/>
      <c r="AT7" s="188"/>
    </row>
    <row r="8" spans="2:46" ht="16.5" customHeight="1" x14ac:dyDescent="0.3">
      <c r="B8" s="215"/>
      <c r="C8" s="195"/>
      <c r="D8" s="195"/>
      <c r="E8" s="195"/>
      <c r="F8" s="195"/>
      <c r="G8" s="195"/>
      <c r="H8" s="195"/>
      <c r="I8" s="195"/>
      <c r="J8" s="195"/>
      <c r="K8" s="195"/>
      <c r="L8" s="196"/>
      <c r="M8" s="76"/>
      <c r="N8" s="179"/>
      <c r="O8" s="180"/>
      <c r="P8" s="180"/>
      <c r="Q8" s="180"/>
      <c r="R8" s="203" t="s">
        <v>58</v>
      </c>
      <c r="S8" s="203"/>
      <c r="T8" s="203"/>
      <c r="U8" s="145"/>
      <c r="V8" s="148"/>
      <c r="W8" s="188"/>
      <c r="Y8" s="215"/>
      <c r="Z8" s="195"/>
      <c r="AA8" s="195"/>
      <c r="AB8" s="195"/>
      <c r="AC8" s="195"/>
      <c r="AD8" s="195"/>
      <c r="AE8" s="195"/>
      <c r="AF8" s="195"/>
      <c r="AG8" s="195"/>
      <c r="AH8" s="195"/>
      <c r="AI8" s="196"/>
      <c r="AJ8" s="76"/>
      <c r="AK8" s="179"/>
      <c r="AL8" s="180"/>
      <c r="AM8" s="180"/>
      <c r="AN8" s="180"/>
      <c r="AO8" s="203" t="s">
        <v>58</v>
      </c>
      <c r="AP8" s="203"/>
      <c r="AQ8" s="203"/>
      <c r="AR8" s="145"/>
      <c r="AS8" s="148"/>
      <c r="AT8" s="188"/>
    </row>
    <row r="9" spans="2:46" ht="16.5" customHeight="1" thickBot="1" x14ac:dyDescent="0.35">
      <c r="B9" s="216"/>
      <c r="C9" s="217"/>
      <c r="D9" s="217"/>
      <c r="E9" s="217"/>
      <c r="F9" s="217"/>
      <c r="G9" s="217"/>
      <c r="H9" s="217"/>
      <c r="I9" s="217"/>
      <c r="J9" s="217"/>
      <c r="K9" s="217"/>
      <c r="L9" s="218"/>
      <c r="M9" s="65"/>
      <c r="N9" s="210"/>
      <c r="O9" s="211"/>
      <c r="P9" s="211"/>
      <c r="Q9" s="211"/>
      <c r="R9" s="234" t="s">
        <v>59</v>
      </c>
      <c r="S9" s="234"/>
      <c r="T9" s="234"/>
      <c r="U9" s="207"/>
      <c r="V9" s="208"/>
      <c r="W9" s="209"/>
      <c r="Y9" s="216"/>
      <c r="Z9" s="217"/>
      <c r="AA9" s="217"/>
      <c r="AB9" s="217"/>
      <c r="AC9" s="217"/>
      <c r="AD9" s="217"/>
      <c r="AE9" s="217"/>
      <c r="AF9" s="217"/>
      <c r="AG9" s="217"/>
      <c r="AH9" s="217"/>
      <c r="AI9" s="218"/>
      <c r="AJ9" s="65"/>
      <c r="AK9" s="210"/>
      <c r="AL9" s="211"/>
      <c r="AM9" s="211"/>
      <c r="AN9" s="211"/>
      <c r="AO9" s="234" t="s">
        <v>59</v>
      </c>
      <c r="AP9" s="234"/>
      <c r="AQ9" s="234"/>
      <c r="AR9" s="207"/>
      <c r="AS9" s="208"/>
      <c r="AT9" s="209"/>
    </row>
    <row r="10" spans="2:46" ht="20.25" customHeight="1" x14ac:dyDescent="0.3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4" t="s">
        <v>17</v>
      </c>
      <c r="O10" s="185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4" t="s">
        <v>19</v>
      </c>
      <c r="V10" s="154" t="s">
        <v>28</v>
      </c>
      <c r="W10" s="181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4" t="s">
        <v>17</v>
      </c>
      <c r="AL10" s="185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4" t="s">
        <v>19</v>
      </c>
      <c r="AS10" s="154" t="s">
        <v>28</v>
      </c>
      <c r="AT10" s="181" t="s">
        <v>29</v>
      </c>
    </row>
    <row r="11" spans="2:46" ht="30.75" customHeight="1" thickBot="1" x14ac:dyDescent="0.35">
      <c r="B11" s="153"/>
      <c r="C11" s="155"/>
      <c r="D11" s="183"/>
      <c r="E11" s="183"/>
      <c r="F11" s="155"/>
      <c r="G11" s="183"/>
      <c r="H11" s="157"/>
      <c r="I11" s="157"/>
      <c r="J11" s="157"/>
      <c r="K11" s="157"/>
      <c r="L11" s="157"/>
      <c r="M11" s="157"/>
      <c r="N11" s="186"/>
      <c r="O11" s="187"/>
      <c r="P11" s="168"/>
      <c r="Q11" s="168"/>
      <c r="R11" s="168"/>
      <c r="S11" s="168"/>
      <c r="T11" s="168"/>
      <c r="U11" s="205"/>
      <c r="V11" s="206"/>
      <c r="W11" s="182"/>
      <c r="Y11" s="153"/>
      <c r="Z11" s="155"/>
      <c r="AA11" s="183"/>
      <c r="AB11" s="183"/>
      <c r="AC11" s="155"/>
      <c r="AD11" s="183"/>
      <c r="AE11" s="157"/>
      <c r="AF11" s="157"/>
      <c r="AG11" s="157"/>
      <c r="AH11" s="157"/>
      <c r="AI11" s="157"/>
      <c r="AJ11" s="157"/>
      <c r="AK11" s="186"/>
      <c r="AL11" s="187"/>
      <c r="AM11" s="168"/>
      <c r="AN11" s="168"/>
      <c r="AO11" s="168"/>
      <c r="AP11" s="168"/>
      <c r="AQ11" s="168"/>
      <c r="AR11" s="205"/>
      <c r="AS11" s="206"/>
      <c r="AT11" s="182"/>
    </row>
    <row r="12" spans="2:46" ht="15" customHeight="1" x14ac:dyDescent="0.3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125</v>
      </c>
      <c r="L12" s="172" t="s">
        <v>55</v>
      </c>
      <c r="M12" s="173"/>
      <c r="N12" s="174" t="s">
        <v>64</v>
      </c>
      <c r="O12" s="175"/>
      <c r="P12" s="70"/>
      <c r="Q12" s="70"/>
      <c r="R12" s="70"/>
      <c r="S12" s="71"/>
      <c r="T12" s="72">
        <v>5</v>
      </c>
      <c r="U12" s="72">
        <v>4</v>
      </c>
      <c r="V12" s="54">
        <f>SUM(F13:F23)</f>
        <v>4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42172</v>
      </c>
      <c r="C13" s="30" t="s">
        <v>67</v>
      </c>
      <c r="D13" s="30"/>
      <c r="E13" s="30">
        <v>0</v>
      </c>
      <c r="F13" s="80">
        <v>4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2</v>
      </c>
      <c r="K13" s="6">
        <f>E$4-J13</f>
        <v>123</v>
      </c>
      <c r="L13" s="7">
        <f t="shared" ref="L13:L23" si="1">IF(G13="",0,$T$12*(I13-F13-Q13))</f>
        <v>0</v>
      </c>
      <c r="M13" s="4">
        <f>G13</f>
        <v>2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69"/>
      <c r="U13" s="170"/>
      <c r="V13" s="170"/>
      <c r="W13" s="17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07"/>
      <c r="AR13" s="108"/>
      <c r="AS13" s="108"/>
      <c r="AT13" s="109"/>
    </row>
    <row r="14" spans="2:46" ht="15" customHeight="1" x14ac:dyDescent="0.3">
      <c r="B14" s="29">
        <v>42173</v>
      </c>
      <c r="C14" s="30" t="s">
        <v>71</v>
      </c>
      <c r="D14" s="30"/>
      <c r="E14" s="30">
        <v>7</v>
      </c>
      <c r="F14" s="81">
        <v>0</v>
      </c>
      <c r="G14" s="32">
        <v>37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39</v>
      </c>
      <c r="K14" s="6">
        <f>E$4-J14</f>
        <v>86</v>
      </c>
      <c r="L14" s="7">
        <f t="shared" si="1"/>
        <v>35</v>
      </c>
      <c r="M14" s="4">
        <f t="shared" ref="M14:M23" si="4">G14</f>
        <v>37</v>
      </c>
      <c r="N14" s="110">
        <f t="shared" ref="N14:N23" si="5">IF(L14=0,"",(M14/L14))</f>
        <v>1.0571428571428572</v>
      </c>
      <c r="O14" s="111"/>
      <c r="P14" s="33"/>
      <c r="Q14" s="30">
        <v>0</v>
      </c>
      <c r="R14" s="30">
        <v>0</v>
      </c>
      <c r="S14" s="30">
        <v>0</v>
      </c>
      <c r="T14" s="169"/>
      <c r="U14" s="170"/>
      <c r="V14" s="170"/>
      <c r="W14" s="171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69"/>
      <c r="AR14" s="170"/>
      <c r="AS14" s="170"/>
      <c r="AT14" s="171"/>
    </row>
    <row r="15" spans="2:46" ht="15" customHeight="1" x14ac:dyDescent="0.3">
      <c r="B15" s="29">
        <v>42173</v>
      </c>
      <c r="C15" s="30" t="s">
        <v>72</v>
      </c>
      <c r="D15" s="30"/>
      <c r="E15" s="30">
        <v>6.5</v>
      </c>
      <c r="F15" s="81">
        <v>0</v>
      </c>
      <c r="G15" s="32">
        <v>31</v>
      </c>
      <c r="H15" s="4" t="e">
        <f>IF(G15="","",(IF(#REF!=0,"",(#REF!*G15*#REF!))))</f>
        <v>#REF!</v>
      </c>
      <c r="I15" s="5">
        <f t="shared" si="0"/>
        <v>6.5</v>
      </c>
      <c r="J15" s="6">
        <f>SUM(G$12:G15)</f>
        <v>70</v>
      </c>
      <c r="K15" s="6">
        <f>E$4-J15</f>
        <v>55</v>
      </c>
      <c r="L15" s="7">
        <f t="shared" si="1"/>
        <v>32.5</v>
      </c>
      <c r="M15" s="4">
        <f t="shared" si="4"/>
        <v>31</v>
      </c>
      <c r="N15" s="110">
        <f t="shared" si="5"/>
        <v>0.9538461538461539</v>
      </c>
      <c r="O15" s="111"/>
      <c r="P15" s="33"/>
      <c r="Q15" s="8">
        <v>0</v>
      </c>
      <c r="R15" s="8">
        <v>0</v>
      </c>
      <c r="S15" s="8">
        <v>0</v>
      </c>
      <c r="T15" s="169"/>
      <c r="U15" s="170"/>
      <c r="V15" s="170"/>
      <c r="W15" s="171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69"/>
      <c r="AR15" s="170"/>
      <c r="AS15" s="170"/>
      <c r="AT15" s="171"/>
    </row>
    <row r="16" spans="2:46" ht="15" customHeight="1" x14ac:dyDescent="0.3">
      <c r="B16" s="9">
        <v>42173</v>
      </c>
      <c r="C16" s="35" t="s">
        <v>67</v>
      </c>
      <c r="D16" s="50"/>
      <c r="E16" s="50">
        <v>8</v>
      </c>
      <c r="F16" s="82">
        <v>0</v>
      </c>
      <c r="G16" s="10">
        <v>34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104</v>
      </c>
      <c r="K16" s="6">
        <f t="shared" ref="K16:K24" si="8">E$4-J16</f>
        <v>21</v>
      </c>
      <c r="L16" s="7">
        <f t="shared" si="1"/>
        <v>40</v>
      </c>
      <c r="M16" s="4">
        <f t="shared" si="4"/>
        <v>34</v>
      </c>
      <c r="N16" s="110">
        <f t="shared" si="5"/>
        <v>0.85</v>
      </c>
      <c r="O16" s="111"/>
      <c r="P16" s="33"/>
      <c r="Q16" s="8">
        <v>0</v>
      </c>
      <c r="R16" s="8">
        <v>0</v>
      </c>
      <c r="S16" s="8">
        <v>0</v>
      </c>
      <c r="T16" s="169"/>
      <c r="U16" s="170"/>
      <c r="V16" s="170"/>
      <c r="W16" s="171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69"/>
      <c r="AR16" s="170"/>
      <c r="AS16" s="170"/>
      <c r="AT16" s="171"/>
    </row>
    <row r="17" spans="2:46" ht="15" customHeight="1" x14ac:dyDescent="0.3">
      <c r="B17" s="9">
        <v>42174</v>
      </c>
      <c r="C17" s="35" t="s">
        <v>71</v>
      </c>
      <c r="D17" s="61"/>
      <c r="E17" s="61">
        <v>6.5</v>
      </c>
      <c r="F17" s="82">
        <v>0</v>
      </c>
      <c r="G17" s="10">
        <v>32</v>
      </c>
      <c r="H17" s="4"/>
      <c r="I17" s="5">
        <f t="shared" ref="I17" si="10">IF(G17="","",(SUM(E17+F17+Q17)))</f>
        <v>6.5</v>
      </c>
      <c r="J17" s="6">
        <f>SUM(G$12:G17)</f>
        <v>136</v>
      </c>
      <c r="K17" s="6">
        <f t="shared" ref="K17" si="11">E$4-J17</f>
        <v>-11</v>
      </c>
      <c r="L17" s="7">
        <f t="shared" ref="L17" si="12">IF(G17="",0,$T$12*(I17-F17-Q17))</f>
        <v>32.5</v>
      </c>
      <c r="M17" s="4">
        <f t="shared" ref="M17" si="13">G17</f>
        <v>32</v>
      </c>
      <c r="N17" s="110">
        <f t="shared" ref="N17" si="14">IF(L17=0,"",(M17/L17))</f>
        <v>0.98461538461538467</v>
      </c>
      <c r="O17" s="111"/>
      <c r="P17" s="33"/>
      <c r="Q17" s="61">
        <v>0</v>
      </c>
      <c r="R17" s="61">
        <v>0</v>
      </c>
      <c r="S17" s="61">
        <v>0</v>
      </c>
      <c r="T17" s="107" t="s">
        <v>73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69"/>
      <c r="AR17" s="170"/>
      <c r="AS17" s="170"/>
      <c r="AT17" s="171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136</v>
      </c>
      <c r="K18" s="6">
        <f t="shared" ref="K18:K20" si="17">E$4-J18</f>
        <v>-11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 t="s">
        <v>74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136</v>
      </c>
      <c r="K19" s="6">
        <f t="shared" si="17"/>
        <v>-11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136</v>
      </c>
      <c r="K20" s="6">
        <f t="shared" si="17"/>
        <v>-11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136</v>
      </c>
      <c r="K21" s="6">
        <f t="shared" si="8"/>
        <v>-11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69"/>
      <c r="U21" s="170"/>
      <c r="V21" s="170"/>
      <c r="W21" s="171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69"/>
      <c r="AR21" s="170"/>
      <c r="AS21" s="170"/>
      <c r="AT21" s="171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136</v>
      </c>
      <c r="K22" s="6">
        <f t="shared" si="8"/>
        <v>-11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136</v>
      </c>
      <c r="K23" s="6">
        <f t="shared" si="8"/>
        <v>-11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 x14ac:dyDescent="0.3">
      <c r="B24" s="123" t="s">
        <v>20</v>
      </c>
      <c r="C24" s="124"/>
      <c r="D24" s="52"/>
      <c r="E24" s="62">
        <f>SUM(E13:E23)</f>
        <v>28</v>
      </c>
      <c r="F24" s="62">
        <f>SUM(F13:F23)</f>
        <v>4</v>
      </c>
      <c r="G24" s="62">
        <f>SUM(G13:G23)</f>
        <v>136</v>
      </c>
      <c r="H24" s="84"/>
      <c r="I24" s="62">
        <f t="shared" si="0"/>
        <v>32</v>
      </c>
      <c r="J24" s="85">
        <f>J23</f>
        <v>136</v>
      </c>
      <c r="K24" s="85">
        <f t="shared" si="8"/>
        <v>-11</v>
      </c>
      <c r="L24" s="86">
        <f>SUM(L13:L23)</f>
        <v>140</v>
      </c>
      <c r="M24" s="84">
        <f>SUM(M13:M23)</f>
        <v>136</v>
      </c>
      <c r="N24" s="121">
        <f>SUM(M24/L24)</f>
        <v>0.97142857142857142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" thickBot="1" x14ac:dyDescent="0.35">
      <c r="B25" s="161" t="s">
        <v>66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 x14ac:dyDescent="0.3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125</v>
      </c>
      <c r="L26" s="172" t="s">
        <v>55</v>
      </c>
      <c r="M26" s="173"/>
      <c r="N26" s="172"/>
      <c r="O26" s="176"/>
      <c r="P26" s="70"/>
      <c r="Q26" s="70"/>
      <c r="R26" s="70"/>
      <c r="S26" s="71"/>
      <c r="T26" s="73"/>
      <c r="U26" s="74">
        <v>4</v>
      </c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125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125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125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125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125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125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125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125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125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125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125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125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" thickBot="1" x14ac:dyDescent="0.35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 x14ac:dyDescent="0.3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125</v>
      </c>
      <c r="L40" s="172" t="s">
        <v>55</v>
      </c>
      <c r="M40" s="173"/>
      <c r="N40" s="172"/>
      <c r="O40" s="17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125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125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125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125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125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125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125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125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125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125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125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 x14ac:dyDescent="0.3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125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 x14ac:dyDescent="0.35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 x14ac:dyDescent="0.3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 x14ac:dyDescent="0.3">
      <c r="B56" s="133" t="s">
        <v>51</v>
      </c>
      <c r="C56" s="134"/>
      <c r="D56" s="134"/>
      <c r="E56" s="134"/>
      <c r="F56" s="125">
        <v>136</v>
      </c>
      <c r="G56" s="126"/>
      <c r="H56" s="2"/>
      <c r="I56" s="43">
        <v>1</v>
      </c>
      <c r="J56" s="233" t="s">
        <v>43</v>
      </c>
      <c r="K56" s="139"/>
      <c r="L56" s="44">
        <f>SUMIF($R$13:$R$23,1,$Q$13:$Q$50)+SUMIF($R$27:$R$37,1,$Q$27:$Q$37)+SUMIF($R$41:$R$51,1,$Q$41:$Q$51)</f>
        <v>0</v>
      </c>
      <c r="M56" s="142">
        <v>42172</v>
      </c>
      <c r="N56" s="142"/>
      <c r="O56" s="238" t="s">
        <v>68</v>
      </c>
      <c r="P56" s="116"/>
      <c r="Q56" s="116"/>
      <c r="R56" s="115" t="s">
        <v>69</v>
      </c>
      <c r="S56" s="116"/>
      <c r="T56" s="115" t="s">
        <v>70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3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8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22" t="s">
        <v>44</v>
      </c>
      <c r="K58" s="223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22" t="s">
        <v>44</v>
      </c>
      <c r="AH58" s="223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 x14ac:dyDescent="0.3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 x14ac:dyDescent="0.35">
      <c r="B60" s="225" t="s">
        <v>47</v>
      </c>
      <c r="C60" s="226"/>
      <c r="D60" s="226"/>
      <c r="E60" s="226"/>
      <c r="F60" s="227">
        <f>G24</f>
        <v>136</v>
      </c>
      <c r="G60" s="228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9"/>
      <c r="C61" s="229"/>
      <c r="D61" s="229"/>
      <c r="E61" s="229"/>
      <c r="F61" s="230"/>
      <c r="G61" s="230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2015-06-22T18:13:02Z</dcterms:modified>
</cp:coreProperties>
</file>