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4562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C57" i="1" s="1"/>
  <c r="AN24" i="1"/>
  <c r="AD24" i="1"/>
  <c r="AC60" i="1" s="1"/>
  <c r="AC24" i="1"/>
  <c r="AB24" i="1"/>
  <c r="AJ23" i="1"/>
  <c r="AI23" i="1"/>
  <c r="AK23" i="1" s="1"/>
  <c r="AH23" i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I52" i="1" l="1"/>
  <c r="AG52" i="1"/>
  <c r="AH52" i="1" s="1"/>
  <c r="AH37" i="1"/>
  <c r="AF38" i="1"/>
  <c r="AC59" i="1"/>
  <c r="AI24" i="1"/>
  <c r="AK24" i="1" s="1"/>
  <c r="AI38" i="1"/>
  <c r="AK38" i="1" s="1"/>
  <c r="AJ24" i="1"/>
  <c r="AJ38" i="1"/>
  <c r="AJ52" i="1"/>
  <c r="AK52" i="1" s="1"/>
  <c r="AK41" i="1"/>
  <c r="AK14" i="1"/>
  <c r="AK28" i="1"/>
  <c r="AF52" i="1"/>
  <c r="AF24" i="1"/>
  <c r="AE52" i="1"/>
  <c r="J23" i="1"/>
  <c r="Q52" i="1" l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J20" i="1"/>
  <c r="K20" i="1" s="1"/>
  <c r="M20" i="1"/>
  <c r="N20" i="1" l="1"/>
  <c r="N18" i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N23" i="1" l="1"/>
  <c r="K51" i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<sst xmlns="http://schemas.openxmlformats.org/spreadsheetml/2006/main" count="151" uniqueCount="76">
  <si>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</si>
  <si>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</si>
  <si>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</si>
  <si>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</si>
  <si>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</si>
  <si>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</si>
  <si>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</si>
  <si>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</si>
  <si>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</si>
  <si>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</si>
  <si>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</si>
  <si>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</si>
  <si>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</si>
  <si>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</si>
  <si>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</si>
  <si>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</si>
  <si>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</si>
  <si>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</si>
  <si>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</si>
  <si>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</si>
  <si>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</si>
  <si>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</si>
  <si>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</si>
  <si>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</si>
  <si>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</si>
  <si>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</si>
  <si>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</si>
  <si>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</si>
  <si>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</si>
  <si>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</si>
  <si>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</si>
  <si>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</si>
  <si>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</si>
  <si>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</si>
  <si>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</si>
  <si>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</si>
  <si>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</si>
  <si>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</si>
  <si>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</si>
  <si>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</si>
  <si>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</si>
  <si>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</si>
  <si>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</si>
  <si>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</si>
  <si>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</si>
  <si>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</si>
  <si>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</si>
  <si>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</si>
  <si>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</si>
  <si>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</si>
  <si>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</si>
  <si>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</si>
  <si>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</si>
  <si>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</si>
  <si>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</si>
  <si>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</si>
  <si>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</si>
  <si>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</si>
  <si>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</si>
  <si>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</si>
  <si>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</si>
  <si>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</si>
  <si>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FS136</t>
  </si>
  <si>
    <t>A02001-0010</t>
  </si>
  <si>
    <t>MR 9/22/14</t>
  </si>
  <si>
    <t>1 M 4 SEC</t>
  </si>
  <si>
    <t>Routing:        PACK DEPT</t>
  </si>
  <si>
    <t>A</t>
  </si>
  <si>
    <t>JO</t>
  </si>
  <si>
    <t>Setup in progress</t>
  </si>
  <si>
    <t>Setop complete</t>
  </si>
  <si>
    <t>BJ</t>
  </si>
  <si>
    <t>GH</t>
  </si>
  <si>
    <t>BA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</si>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</sst>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G48" sqref="G48"/>
    </sheetView>
  </sheetViews>
  <sheetFormatPr defaultRowHeight="15" x14ac:dyDescent="0.2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 x14ac:dyDescent="0.25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7"/>
      <c r="AT1" s="20"/>
    </row>
    <row r="2" spans="2:46" ht="19.5" customHeight="1" x14ac:dyDescent="0.25">
      <c r="B2" s="147" t="s">
        <v>24</v>
      </c>
      <c r="C2" s="148"/>
      <c r="D2" s="21"/>
      <c r="E2" s="149" t="s">
        <v>62</v>
      </c>
      <c r="F2" s="150"/>
      <c r="G2" s="151"/>
      <c r="H2" s="22"/>
      <c r="I2" s="2"/>
      <c r="J2" s="145" t="s">
        <v>0</v>
      </c>
      <c r="K2" s="146"/>
      <c r="L2" s="23" t="s">
        <v>67</v>
      </c>
      <c r="M2" s="22"/>
      <c r="N2" s="22"/>
      <c r="O2" s="22"/>
      <c r="P2" s="22"/>
      <c r="Q2" s="22"/>
      <c r="R2" s="189" t="s">
        <v>45</v>
      </c>
      <c r="S2" s="190"/>
      <c r="T2" s="191"/>
      <c r="U2" s="145"/>
      <c r="V2" s="148"/>
      <c r="W2" s="183"/>
      <c r="Y2" s="147" t="s">
        <v>24</v>
      </c>
      <c r="Z2" s="148"/>
      <c r="AA2" s="96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5"/>
      <c r="AS2" s="148"/>
      <c r="AT2" s="183"/>
    </row>
    <row r="3" spans="2:46" ht="19.5" customHeight="1" x14ac:dyDescent="0.25">
      <c r="B3" s="147" t="s">
        <v>22</v>
      </c>
      <c r="C3" s="148"/>
      <c r="D3" s="24"/>
      <c r="E3" s="149">
        <v>363455</v>
      </c>
      <c r="F3" s="150"/>
      <c r="G3" s="151"/>
      <c r="H3" s="22"/>
      <c r="I3" s="25"/>
      <c r="J3" s="145" t="s">
        <v>25</v>
      </c>
      <c r="K3" s="146"/>
      <c r="L3" s="145" t="s">
        <v>63</v>
      </c>
      <c r="M3" s="148"/>
      <c r="N3" s="148"/>
      <c r="O3" s="146"/>
      <c r="P3" s="22"/>
      <c r="Q3" s="22"/>
      <c r="R3" s="192"/>
      <c r="S3" s="193"/>
      <c r="T3" s="194"/>
      <c r="U3" s="145">
        <v>2860399</v>
      </c>
      <c r="V3" s="148"/>
      <c r="W3" s="183"/>
      <c r="Y3" s="147" t="s">
        <v>22</v>
      </c>
      <c r="Z3" s="148"/>
      <c r="AA3" s="95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2"/>
      <c r="AP3" s="193"/>
      <c r="AQ3" s="194"/>
      <c r="AR3" s="145"/>
      <c r="AS3" s="148"/>
      <c r="AT3" s="183"/>
    </row>
    <row r="4" spans="2:46" ht="19.5" customHeight="1" x14ac:dyDescent="0.25">
      <c r="B4" s="210" t="s">
        <v>23</v>
      </c>
      <c r="C4" s="191"/>
      <c r="D4" s="24"/>
      <c r="E4" s="189">
        <v>500</v>
      </c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0" t="s">
        <v>23</v>
      </c>
      <c r="Z4" s="191"/>
      <c r="AA4" s="95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 x14ac:dyDescent="0.25">
      <c r="B5" s="222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2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25">
      <c r="B6" s="214" t="s">
        <v>56</v>
      </c>
      <c r="C6" s="215"/>
      <c r="D6" s="215"/>
      <c r="E6" s="216"/>
      <c r="F6" s="172"/>
      <c r="G6" s="173"/>
      <c r="H6" s="22"/>
      <c r="I6" s="26"/>
      <c r="J6" s="27"/>
      <c r="K6" s="27"/>
      <c r="L6" s="27"/>
      <c r="M6" s="77"/>
      <c r="N6" s="88"/>
      <c r="O6" s="88"/>
      <c r="P6" s="88"/>
      <c r="Q6" s="89"/>
      <c r="R6" s="184" t="s">
        <v>60</v>
      </c>
      <c r="S6" s="185"/>
      <c r="T6" s="185"/>
      <c r="U6" s="185"/>
      <c r="V6" s="185"/>
      <c r="W6" s="186"/>
      <c r="Y6" s="214" t="s">
        <v>56</v>
      </c>
      <c r="Z6" s="215"/>
      <c r="AA6" s="215"/>
      <c r="AB6" s="216"/>
      <c r="AC6" s="172"/>
      <c r="AD6" s="17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4" t="s">
        <v>60</v>
      </c>
      <c r="AP6" s="185"/>
      <c r="AQ6" s="185"/>
      <c r="AR6" s="185"/>
      <c r="AS6" s="185"/>
      <c r="AT6" s="186"/>
    </row>
    <row r="7" spans="2:46" ht="16.5" customHeight="1" x14ac:dyDescent="0.25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6"/>
      <c r="N7" s="174"/>
      <c r="O7" s="175"/>
      <c r="P7" s="175"/>
      <c r="Q7" s="175"/>
      <c r="R7" s="198" t="s">
        <v>57</v>
      </c>
      <c r="S7" s="198"/>
      <c r="T7" s="198"/>
      <c r="U7" s="145" t="s">
        <v>64</v>
      </c>
      <c r="V7" s="148"/>
      <c r="W7" s="183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6"/>
      <c r="AK7" s="174"/>
      <c r="AL7" s="175"/>
      <c r="AM7" s="175"/>
      <c r="AN7" s="175"/>
      <c r="AO7" s="198" t="s">
        <v>57</v>
      </c>
      <c r="AP7" s="198"/>
      <c r="AQ7" s="198"/>
      <c r="AR7" s="145"/>
      <c r="AS7" s="148"/>
      <c r="AT7" s="183"/>
    </row>
    <row r="8" spans="2:46" ht="16.5" customHeight="1" x14ac:dyDescent="0.25">
      <c r="B8" s="210"/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6"/>
      <c r="N8" s="174"/>
      <c r="O8" s="175"/>
      <c r="P8" s="175"/>
      <c r="Q8" s="175"/>
      <c r="R8" s="198" t="s">
        <v>58</v>
      </c>
      <c r="S8" s="198"/>
      <c r="T8" s="198"/>
      <c r="U8" s="145"/>
      <c r="V8" s="148"/>
      <c r="W8" s="183"/>
      <c r="Y8" s="210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6"/>
      <c r="AK8" s="174"/>
      <c r="AL8" s="175"/>
      <c r="AM8" s="175"/>
      <c r="AN8" s="175"/>
      <c r="AO8" s="198" t="s">
        <v>58</v>
      </c>
      <c r="AP8" s="198"/>
      <c r="AQ8" s="198"/>
      <c r="AR8" s="145"/>
      <c r="AS8" s="148"/>
      <c r="AT8" s="183"/>
    </row>
    <row r="9" spans="2:46" ht="16.5" customHeight="1" thickBot="1" x14ac:dyDescent="0.3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05"/>
      <c r="O9" s="206"/>
      <c r="P9" s="206"/>
      <c r="Q9" s="206"/>
      <c r="R9" s="232" t="s">
        <v>59</v>
      </c>
      <c r="S9" s="232"/>
      <c r="T9" s="232"/>
      <c r="U9" s="202"/>
      <c r="V9" s="203"/>
      <c r="W9" s="204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05"/>
      <c r="AL9" s="206"/>
      <c r="AM9" s="206"/>
      <c r="AN9" s="206"/>
      <c r="AO9" s="232" t="s">
        <v>59</v>
      </c>
      <c r="AP9" s="232"/>
      <c r="AQ9" s="232"/>
      <c r="AR9" s="202"/>
      <c r="AS9" s="203"/>
      <c r="AT9" s="204"/>
    </row>
    <row r="10" spans="2:46" ht="20.25" customHeight="1" x14ac:dyDescent="0.25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79" t="s">
        <v>17</v>
      </c>
      <c r="O10" s="180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199" t="s">
        <v>19</v>
      </c>
      <c r="V10" s="154" t="s">
        <v>28</v>
      </c>
      <c r="W10" s="176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79" t="s">
        <v>17</v>
      </c>
      <c r="AL10" s="180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199" t="s">
        <v>19</v>
      </c>
      <c r="AS10" s="154" t="s">
        <v>28</v>
      </c>
      <c r="AT10" s="176" t="s">
        <v>29</v>
      </c>
    </row>
    <row r="11" spans="2:46" ht="30.75" customHeight="1" thickBot="1" x14ac:dyDescent="0.3">
      <c r="B11" s="153"/>
      <c r="C11" s="155"/>
      <c r="D11" s="178"/>
      <c r="E11" s="178"/>
      <c r="F11" s="155"/>
      <c r="G11" s="178"/>
      <c r="H11" s="157"/>
      <c r="I11" s="157"/>
      <c r="J11" s="157"/>
      <c r="K11" s="157"/>
      <c r="L11" s="157"/>
      <c r="M11" s="157"/>
      <c r="N11" s="181"/>
      <c r="O11" s="182"/>
      <c r="P11" s="168"/>
      <c r="Q11" s="168"/>
      <c r="R11" s="168"/>
      <c r="S11" s="168"/>
      <c r="T11" s="168"/>
      <c r="U11" s="200"/>
      <c r="V11" s="201"/>
      <c r="W11" s="177"/>
      <c r="Y11" s="153"/>
      <c r="Z11" s="155"/>
      <c r="AA11" s="178"/>
      <c r="AB11" s="178"/>
      <c r="AC11" s="155"/>
      <c r="AD11" s="178"/>
      <c r="AE11" s="157"/>
      <c r="AF11" s="157"/>
      <c r="AG11" s="157"/>
      <c r="AH11" s="157"/>
      <c r="AI11" s="157"/>
      <c r="AJ11" s="157"/>
      <c r="AK11" s="181"/>
      <c r="AL11" s="182"/>
      <c r="AM11" s="168"/>
      <c r="AN11" s="168"/>
      <c r="AO11" s="168"/>
      <c r="AP11" s="168"/>
      <c r="AQ11" s="168"/>
      <c r="AR11" s="200"/>
      <c r="AS11" s="201"/>
      <c r="AT11" s="177"/>
    </row>
    <row r="12" spans="2:46" ht="15" customHeight="1" x14ac:dyDescent="0.25">
      <c r="B12" s="164" t="s">
        <v>61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500</v>
      </c>
      <c r="L12" s="169" t="s">
        <v>55</v>
      </c>
      <c r="M12" s="170"/>
      <c r="N12" s="169" t="s">
        <v>65</v>
      </c>
      <c r="O12" s="171"/>
      <c r="P12" s="70"/>
      <c r="Q12" s="70"/>
      <c r="R12" s="70"/>
      <c r="S12" s="71"/>
      <c r="T12" s="72">
        <v>45</v>
      </c>
      <c r="U12" s="72">
        <v>4</v>
      </c>
      <c r="V12" s="54">
        <f>SUM(F13:F23)</f>
        <v>4</v>
      </c>
      <c r="W12" s="55">
        <f>U12/V12</f>
        <v>1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1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25">
      <c r="B13" s="29">
        <v>42069</v>
      </c>
      <c r="C13" s="30" t="s">
        <v>68</v>
      </c>
      <c r="D13" s="30"/>
      <c r="E13" s="30">
        <v>0</v>
      </c>
      <c r="F13" s="80">
        <v>1.5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1.5</v>
      </c>
      <c r="J13" s="6">
        <f>SUM(G$12:G13)</f>
        <v>0</v>
      </c>
      <c r="K13" s="6">
        <f>E$4-J13</f>
        <v>500</v>
      </c>
      <c r="L13" s="7">
        <f t="shared" ref="L13:L23" si="1">IF(G13="",0,$T$12*(I13-F13-Q13))</f>
        <v>0</v>
      </c>
      <c r="M13" s="4">
        <f>G13</f>
        <v>0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107" t="s">
        <v>69</v>
      </c>
      <c r="U13" s="108"/>
      <c r="V13" s="108"/>
      <c r="W13" s="10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40"/>
      <c r="AR13" s="241"/>
      <c r="AS13" s="241"/>
      <c r="AT13" s="242"/>
    </row>
    <row r="14" spans="2:46" ht="15" customHeight="1" x14ac:dyDescent="0.25">
      <c r="B14" s="29">
        <v>42070</v>
      </c>
      <c r="C14" s="30" t="s">
        <v>68</v>
      </c>
      <c r="D14" s="30"/>
      <c r="E14" s="30">
        <v>0</v>
      </c>
      <c r="F14" s="81">
        <v>1.5</v>
      </c>
      <c r="G14" s="32">
        <v>2</v>
      </c>
      <c r="H14" s="4" t="e">
        <f>IF(G14="","",(IF(#REF!=0,"",(#REF!*G14*#REF!))))</f>
        <v>#REF!</v>
      </c>
      <c r="I14" s="5">
        <f t="shared" si="0"/>
        <v>1.5</v>
      </c>
      <c r="J14" s="6">
        <f>SUM(G$12:G14)</f>
        <v>2</v>
      </c>
      <c r="K14" s="6">
        <f>E$4-J14</f>
        <v>498</v>
      </c>
      <c r="L14" s="7">
        <f t="shared" si="1"/>
        <v>0</v>
      </c>
      <c r="M14" s="4">
        <f t="shared" ref="M14:M23" si="4">G14</f>
        <v>2</v>
      </c>
      <c r="N14" s="110" t="str">
        <f t="shared" ref="N14:N23" si="5">IF(L14=0,"",(M14/L14))</f>
        <v/>
      </c>
      <c r="O14" s="111"/>
      <c r="P14" s="33"/>
      <c r="Q14" s="30">
        <v>0</v>
      </c>
      <c r="R14" s="30">
        <v>0</v>
      </c>
      <c r="S14" s="30">
        <v>0</v>
      </c>
      <c r="T14" s="107" t="s">
        <v>70</v>
      </c>
      <c r="U14" s="108"/>
      <c r="V14" s="108"/>
      <c r="W14" s="109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 x14ac:dyDescent="0.25">
      <c r="B15" s="29">
        <v>42071</v>
      </c>
      <c r="C15" s="30" t="s">
        <v>71</v>
      </c>
      <c r="D15" s="30"/>
      <c r="E15" s="30">
        <v>8</v>
      </c>
      <c r="F15" s="81">
        <v>0</v>
      </c>
      <c r="G15" s="32">
        <v>168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170</v>
      </c>
      <c r="K15" s="6">
        <f>E$4-J15</f>
        <v>330</v>
      </c>
      <c r="L15" s="7">
        <f t="shared" si="1"/>
        <v>360</v>
      </c>
      <c r="M15" s="4">
        <f t="shared" si="4"/>
        <v>168</v>
      </c>
      <c r="N15" s="110">
        <f t="shared" si="5"/>
        <v>0.46666666666666667</v>
      </c>
      <c r="O15" s="111"/>
      <c r="P15" s="33"/>
      <c r="Q15" s="8">
        <v>0</v>
      </c>
      <c r="R15" s="8">
        <v>0</v>
      </c>
      <c r="S15" s="8">
        <v>0</v>
      </c>
      <c r="T15" s="107"/>
      <c r="U15" s="108"/>
      <c r="V15" s="108"/>
      <c r="W15" s="10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90"/>
      <c r="AO15" s="90"/>
      <c r="AP15" s="90"/>
      <c r="AQ15" s="107"/>
      <c r="AR15" s="108"/>
      <c r="AS15" s="108"/>
      <c r="AT15" s="109"/>
    </row>
    <row r="16" spans="2:46" ht="15" customHeight="1" x14ac:dyDescent="0.25">
      <c r="B16" s="9">
        <v>42073</v>
      </c>
      <c r="C16" s="35" t="s">
        <v>72</v>
      </c>
      <c r="D16" s="50"/>
      <c r="E16" s="50">
        <v>8</v>
      </c>
      <c r="F16" s="82">
        <v>0</v>
      </c>
      <c r="G16" s="10">
        <v>177</v>
      </c>
      <c r="H16" s="4" t="e">
        <f>IF(G16="","",(IF(#REF!=0,"",(#REF!*G16*#REF!))))</f>
        <v>#REF!</v>
      </c>
      <c r="I16" s="5">
        <f t="shared" si="0"/>
        <v>8</v>
      </c>
      <c r="J16" s="6">
        <f>SUM(G$12:G16)</f>
        <v>347</v>
      </c>
      <c r="K16" s="6">
        <f t="shared" ref="K16:K24" si="8">E$4-J16</f>
        <v>153</v>
      </c>
      <c r="L16" s="7">
        <f t="shared" si="1"/>
        <v>360</v>
      </c>
      <c r="M16" s="4">
        <f t="shared" si="4"/>
        <v>177</v>
      </c>
      <c r="N16" s="110">
        <f t="shared" si="5"/>
        <v>0.49166666666666664</v>
      </c>
      <c r="O16" s="111"/>
      <c r="P16" s="33"/>
      <c r="Q16" s="8">
        <v>0</v>
      </c>
      <c r="R16" s="8">
        <v>0</v>
      </c>
      <c r="S16" s="8">
        <v>0</v>
      </c>
      <c r="T16" s="107"/>
      <c r="U16" s="108"/>
      <c r="V16" s="108"/>
      <c r="W16" s="10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90"/>
      <c r="AO16" s="90"/>
      <c r="AP16" s="90"/>
      <c r="AQ16" s="107"/>
      <c r="AR16" s="108"/>
      <c r="AS16" s="108"/>
      <c r="AT16" s="109"/>
    </row>
    <row r="17" spans="2:46" ht="15" customHeight="1" x14ac:dyDescent="0.25">
      <c r="B17" s="9">
        <v>42072</v>
      </c>
      <c r="C17" s="35" t="s">
        <v>73</v>
      </c>
      <c r="D17" s="61"/>
      <c r="E17" s="61">
        <v>6</v>
      </c>
      <c r="F17" s="82">
        <v>0</v>
      </c>
      <c r="G17" s="10">
        <v>145</v>
      </c>
      <c r="H17" s="4"/>
      <c r="I17" s="5">
        <f t="shared" ref="I17" si="10">IF(G17="","",(SUM(E17+F17+Q17)))</f>
        <v>6</v>
      </c>
      <c r="J17" s="6">
        <f>SUM(G$12:G17)</f>
        <v>492</v>
      </c>
      <c r="K17" s="6">
        <f t="shared" ref="K17" si="11">E$4-J17</f>
        <v>8</v>
      </c>
      <c r="L17" s="7">
        <f t="shared" ref="L17" si="12">IF(G17="",0,$T$12*(I17-F17-Q17))</f>
        <v>270</v>
      </c>
      <c r="M17" s="4">
        <f t="shared" ref="M17" si="13">G17</f>
        <v>145</v>
      </c>
      <c r="N17" s="110">
        <f t="shared" ref="N17" si="14">IF(L17=0,"",(M17/L17))</f>
        <v>0.53703703703703709</v>
      </c>
      <c r="O17" s="111"/>
      <c r="P17" s="33"/>
      <c r="Q17" s="61">
        <v>0</v>
      </c>
      <c r="R17" s="61">
        <v>0</v>
      </c>
      <c r="S17" s="61">
        <v>0</v>
      </c>
      <c r="T17" s="107"/>
      <c r="U17" s="108"/>
      <c r="V17" s="108"/>
      <c r="W17" s="109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90"/>
      <c r="AO17" s="90"/>
      <c r="AP17" s="90"/>
      <c r="AQ17" s="107"/>
      <c r="AR17" s="108"/>
      <c r="AS17" s="108"/>
      <c r="AT17" s="109"/>
    </row>
    <row r="18" spans="2:46" ht="15" customHeight="1" x14ac:dyDescent="0.25">
      <c r="B18" s="101">
        <v>42073</v>
      </c>
      <c r="C18" s="59" t="s">
        <v>71</v>
      </c>
      <c r="D18" s="61"/>
      <c r="E18" s="61">
        <v>5</v>
      </c>
      <c r="F18" s="82">
        <v>0</v>
      </c>
      <c r="G18" s="10">
        <v>119</v>
      </c>
      <c r="H18" s="4"/>
      <c r="I18" s="5">
        <f t="shared" ref="I18:I20" si="16">IF(G18="","",(SUM(E18+F18+Q18)))</f>
        <v>5</v>
      </c>
      <c r="J18" s="6">
        <f>SUM(G$12:G18)</f>
        <v>611</v>
      </c>
      <c r="K18" s="6">
        <f t="shared" ref="K18:K20" si="17">E$4-J18</f>
        <v>-111</v>
      </c>
      <c r="L18" s="7">
        <f t="shared" ref="L18:L20" si="18">IF(G18="",0,$T$12*(I18-F18-Q18))</f>
        <v>225</v>
      </c>
      <c r="M18" s="4">
        <f t="shared" ref="M18:M20" si="19">G18</f>
        <v>119</v>
      </c>
      <c r="N18" s="110">
        <f t="shared" ref="N18:N20" si="20">IF(L18=0,"",(M18/L18))</f>
        <v>0.52888888888888885</v>
      </c>
      <c r="O18" s="111"/>
      <c r="P18" s="33"/>
      <c r="Q18" s="61">
        <v>0</v>
      </c>
      <c r="R18" s="61">
        <v>0</v>
      </c>
      <c r="S18" s="61">
        <v>0</v>
      </c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25">
      <c r="B19" s="9">
        <v>42073</v>
      </c>
      <c r="C19" s="59" t="s">
        <v>73</v>
      </c>
      <c r="D19" s="61"/>
      <c r="E19" s="61">
        <v>3</v>
      </c>
      <c r="F19" s="82">
        <v>1</v>
      </c>
      <c r="G19" s="10">
        <v>76</v>
      </c>
      <c r="H19" s="4"/>
      <c r="I19" s="5">
        <f t="shared" si="16"/>
        <v>4</v>
      </c>
      <c r="J19" s="6">
        <f>SUM(G$12:G19)</f>
        <v>687</v>
      </c>
      <c r="K19" s="6">
        <f t="shared" si="17"/>
        <v>-187</v>
      </c>
      <c r="L19" s="7">
        <f t="shared" si="18"/>
        <v>135</v>
      </c>
      <c r="M19" s="4">
        <f t="shared" si="19"/>
        <v>76</v>
      </c>
      <c r="N19" s="110">
        <f t="shared" si="20"/>
        <v>0.562962962962963</v>
      </c>
      <c r="O19" s="111"/>
      <c r="P19" s="33"/>
      <c r="Q19" s="61">
        <v>0</v>
      </c>
      <c r="R19" s="61">
        <v>0</v>
      </c>
      <c r="S19" s="61">
        <v>0</v>
      </c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25">
      <c r="B20" s="9">
        <v>42074</v>
      </c>
      <c r="C20" s="59" t="s">
        <v>71</v>
      </c>
      <c r="D20" s="61"/>
      <c r="E20" s="61">
        <v>8</v>
      </c>
      <c r="F20" s="82">
        <v>0</v>
      </c>
      <c r="G20" s="10">
        <v>185</v>
      </c>
      <c r="H20" s="4"/>
      <c r="I20" s="5">
        <f t="shared" si="16"/>
        <v>8</v>
      </c>
      <c r="J20" s="6">
        <f>SUM(G$12:G20)</f>
        <v>872</v>
      </c>
      <c r="K20" s="6">
        <f t="shared" si="17"/>
        <v>-372</v>
      </c>
      <c r="L20" s="7">
        <f t="shared" si="18"/>
        <v>360</v>
      </c>
      <c r="M20" s="4">
        <f t="shared" si="19"/>
        <v>185</v>
      </c>
      <c r="N20" s="110">
        <f t="shared" si="20"/>
        <v>0.51388888888888884</v>
      </c>
      <c r="O20" s="111"/>
      <c r="P20" s="33"/>
      <c r="Q20" s="61">
        <v>0</v>
      </c>
      <c r="R20" s="61">
        <v>0</v>
      </c>
      <c r="S20" s="61">
        <v>0</v>
      </c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25">
      <c r="B21" s="9">
        <v>42074</v>
      </c>
      <c r="C21" s="36" t="s">
        <v>73</v>
      </c>
      <c r="D21" s="50"/>
      <c r="E21" s="50">
        <v>6</v>
      </c>
      <c r="F21" s="82">
        <v>0</v>
      </c>
      <c r="G21" s="10">
        <v>115</v>
      </c>
      <c r="H21" s="4" t="e">
        <f>IF(G21="","",(IF(#REF!=0,"",(#REF!*G21*#REF!))))</f>
        <v>#REF!</v>
      </c>
      <c r="I21" s="5">
        <f t="shared" si="0"/>
        <v>6</v>
      </c>
      <c r="J21" s="6">
        <f>SUM(G$12:G21)</f>
        <v>987</v>
      </c>
      <c r="K21" s="6">
        <f t="shared" si="8"/>
        <v>-487</v>
      </c>
      <c r="L21" s="7">
        <f t="shared" si="1"/>
        <v>270</v>
      </c>
      <c r="M21" s="4">
        <f t="shared" si="4"/>
        <v>115</v>
      </c>
      <c r="N21" s="110">
        <f t="shared" si="5"/>
        <v>0.42592592592592593</v>
      </c>
      <c r="O21" s="111"/>
      <c r="P21" s="33"/>
      <c r="Q21" s="8">
        <v>0</v>
      </c>
      <c r="R21" s="8">
        <v>0</v>
      </c>
      <c r="S21" s="8">
        <v>0</v>
      </c>
      <c r="T21" s="107"/>
      <c r="U21" s="108"/>
      <c r="V21" s="108"/>
      <c r="W21" s="10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90"/>
      <c r="AO21" s="90"/>
      <c r="AP21" s="90"/>
      <c r="AQ21" s="107"/>
      <c r="AR21" s="108"/>
      <c r="AS21" s="108"/>
      <c r="AT21" s="109"/>
    </row>
    <row r="22" spans="2:46" ht="15" customHeight="1" x14ac:dyDescent="0.25">
      <c r="B22" s="9">
        <v>42075</v>
      </c>
      <c r="C22" s="60" t="s">
        <v>71</v>
      </c>
      <c r="D22" s="50"/>
      <c r="E22" s="50">
        <v>8</v>
      </c>
      <c r="F22" s="82">
        <v>0</v>
      </c>
      <c r="G22" s="10">
        <v>184</v>
      </c>
      <c r="H22" s="4" t="e">
        <f>IF(G22="","",(IF(#REF!=0,"",(#REF!*G22*#REF!))))</f>
        <v>#REF!</v>
      </c>
      <c r="I22" s="5">
        <f t="shared" si="0"/>
        <v>8</v>
      </c>
      <c r="J22" s="6">
        <f>SUM(G$12:G22)</f>
        <v>1171</v>
      </c>
      <c r="K22" s="6">
        <f t="shared" si="8"/>
        <v>-671</v>
      </c>
      <c r="L22" s="7">
        <f t="shared" si="1"/>
        <v>360</v>
      </c>
      <c r="M22" s="4">
        <f t="shared" si="4"/>
        <v>184</v>
      </c>
      <c r="N22" s="110">
        <f t="shared" si="5"/>
        <v>0.51111111111111107</v>
      </c>
      <c r="O22" s="111"/>
      <c r="P22" s="33"/>
      <c r="Q22" s="8">
        <v>0</v>
      </c>
      <c r="R22" s="8">
        <v>0</v>
      </c>
      <c r="S22" s="8">
        <v>0</v>
      </c>
      <c r="T22" s="219" t="s">
        <v>74</v>
      </c>
      <c r="U22" s="220"/>
      <c r="V22" s="220"/>
      <c r="W22" s="221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90"/>
      <c r="AO22" s="90"/>
      <c r="AP22" s="90"/>
      <c r="AQ22" s="112"/>
      <c r="AR22" s="113"/>
      <c r="AS22" s="113"/>
      <c r="AT22" s="114"/>
    </row>
    <row r="23" spans="2:46" ht="15" customHeight="1" x14ac:dyDescent="0.25">
      <c r="B23" s="9">
        <v>42075</v>
      </c>
      <c r="C23" s="60" t="s">
        <v>68</v>
      </c>
      <c r="D23" s="51"/>
      <c r="E23" s="50">
        <v>3</v>
      </c>
      <c r="F23" s="83">
        <v>0</v>
      </c>
      <c r="G23" s="10">
        <v>53</v>
      </c>
      <c r="H23" s="4" t="e">
        <f>IF(G23="","",(IF(#REF!=0,"",(#REF!*G23*#REF!))))</f>
        <v>#REF!</v>
      </c>
      <c r="I23" s="5">
        <f t="shared" si="0"/>
        <v>3</v>
      </c>
      <c r="J23" s="6">
        <f>SUM(G$12:G23)</f>
        <v>1224</v>
      </c>
      <c r="K23" s="6">
        <f t="shared" si="8"/>
        <v>-724</v>
      </c>
      <c r="L23" s="7">
        <f t="shared" si="1"/>
        <v>135</v>
      </c>
      <c r="M23" s="4">
        <f t="shared" si="4"/>
        <v>53</v>
      </c>
      <c r="N23" s="110">
        <f t="shared" si="5"/>
        <v>0.3925925925925926</v>
      </c>
      <c r="O23" s="111"/>
      <c r="P23" s="33"/>
      <c r="Q23" s="8">
        <v>0</v>
      </c>
      <c r="R23" s="8">
        <v>0</v>
      </c>
      <c r="S23" s="8">
        <v>0</v>
      </c>
      <c r="T23" s="112" t="s">
        <v>75</v>
      </c>
      <c r="U23" s="113"/>
      <c r="V23" s="113"/>
      <c r="W23" s="114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90"/>
      <c r="AO23" s="90"/>
      <c r="AP23" s="90"/>
      <c r="AQ23" s="112"/>
      <c r="AR23" s="113"/>
      <c r="AS23" s="113"/>
      <c r="AT23" s="114"/>
    </row>
    <row r="24" spans="2:46" ht="15" customHeight="1" x14ac:dyDescent="0.25">
      <c r="B24" s="123" t="s">
        <v>20</v>
      </c>
      <c r="C24" s="124"/>
      <c r="D24" s="52"/>
      <c r="E24" s="62">
        <f>SUM(E13:E23)</f>
        <v>55</v>
      </c>
      <c r="F24" s="62">
        <f>SUM(F13:F23)</f>
        <v>4</v>
      </c>
      <c r="G24" s="62">
        <f>SUM(G13:G23)</f>
        <v>1224</v>
      </c>
      <c r="H24" s="84"/>
      <c r="I24" s="62">
        <f t="shared" si="0"/>
        <v>59</v>
      </c>
      <c r="J24" s="85">
        <f>J23</f>
        <v>1224</v>
      </c>
      <c r="K24" s="85">
        <f t="shared" si="8"/>
        <v>-724</v>
      </c>
      <c r="L24" s="86">
        <f>SUM(L13:L23)</f>
        <v>2475</v>
      </c>
      <c r="M24" s="84">
        <f>SUM(M13:M23)</f>
        <v>1224</v>
      </c>
      <c r="N24" s="121">
        <f>SUM(M24/L24)</f>
        <v>0.49454545454545457</v>
      </c>
      <c r="O24" s="122"/>
      <c r="P24" s="87"/>
      <c r="Q24" s="86">
        <f>SUM(Q13:Q23)</f>
        <v>0</v>
      </c>
      <c r="R24" s="86"/>
      <c r="S24" s="86">
        <f>SUM(S13:S23)</f>
        <v>0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1" t="e">
        <f>SUM(AJ24/AI24)</f>
        <v>#DIV/0!</v>
      </c>
      <c r="AL24" s="122"/>
      <c r="AM24" s="87"/>
      <c r="AN24" s="86">
        <f>SUM(AN13:AN23)</f>
        <v>0</v>
      </c>
      <c r="AO24" s="86"/>
      <c r="AP24" s="86">
        <f>SUM(AP13:AP23)</f>
        <v>0</v>
      </c>
      <c r="AQ24" s="158"/>
      <c r="AR24" s="159"/>
      <c r="AS24" s="159"/>
      <c r="AT24" s="160"/>
    </row>
    <row r="25" spans="2:46" s="12" customFormat="1" ht="15.75" thickBot="1" x14ac:dyDescent="0.3">
      <c r="B25" s="161" t="s">
        <v>66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100"/>
      <c r="Y25" s="243" t="s">
        <v>37</v>
      </c>
      <c r="Z25" s="244"/>
      <c r="AA25" s="244"/>
      <c r="AB25" s="244"/>
      <c r="AC25" s="244"/>
      <c r="AD25" s="245"/>
      <c r="AE25" s="245"/>
      <c r="AF25" s="245"/>
      <c r="AG25" s="245"/>
      <c r="AH25" s="245"/>
      <c r="AI25" s="244"/>
      <c r="AJ25" s="244"/>
      <c r="AK25" s="244"/>
      <c r="AL25" s="244"/>
      <c r="AM25" s="244"/>
      <c r="AN25" s="244"/>
      <c r="AO25" s="244"/>
      <c r="AP25" s="244"/>
      <c r="AQ25" s="245"/>
      <c r="AR25" s="245"/>
      <c r="AS25" s="245"/>
      <c r="AT25" s="246"/>
    </row>
    <row r="26" spans="2:46" ht="15" customHeight="1" x14ac:dyDescent="0.25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500</v>
      </c>
      <c r="L26" s="169" t="s">
        <v>55</v>
      </c>
      <c r="M26" s="170"/>
      <c r="N26" s="169"/>
      <c r="O26" s="171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1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25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500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3"/>
      <c r="U27" s="234"/>
      <c r="V27" s="234"/>
      <c r="W27" s="23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90"/>
      <c r="AO27" s="90"/>
      <c r="AP27" s="90"/>
      <c r="AQ27" s="233"/>
      <c r="AR27" s="234"/>
      <c r="AS27" s="234"/>
      <c r="AT27" s="235"/>
    </row>
    <row r="28" spans="2:46" ht="15" customHeight="1" x14ac:dyDescent="0.25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500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90"/>
      <c r="AO28" s="90"/>
      <c r="AP28" s="90"/>
      <c r="AQ28" s="104"/>
      <c r="AR28" s="105"/>
      <c r="AS28" s="105"/>
      <c r="AT28" s="106"/>
    </row>
    <row r="29" spans="2:46" ht="15" customHeight="1" x14ac:dyDescent="0.25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500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90"/>
      <c r="AO29" s="90"/>
      <c r="AP29" s="90"/>
      <c r="AQ29" s="104"/>
      <c r="AR29" s="105"/>
      <c r="AS29" s="105"/>
      <c r="AT29" s="106"/>
    </row>
    <row r="30" spans="2:46" ht="15" customHeight="1" x14ac:dyDescent="0.25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500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90"/>
      <c r="AO30" s="90"/>
      <c r="AP30" s="90"/>
      <c r="AQ30" s="104"/>
      <c r="AR30" s="105"/>
      <c r="AS30" s="105"/>
      <c r="AT30" s="106"/>
    </row>
    <row r="31" spans="2:46" ht="15" customHeight="1" x14ac:dyDescent="0.25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500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90"/>
      <c r="AO31" s="90"/>
      <c r="AP31" s="90"/>
      <c r="AQ31" s="104"/>
      <c r="AR31" s="105"/>
      <c r="AS31" s="105"/>
      <c r="AT31" s="106"/>
    </row>
    <row r="32" spans="2:46" ht="15" customHeight="1" x14ac:dyDescent="0.25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500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90"/>
      <c r="AO32" s="90"/>
      <c r="AP32" s="90"/>
      <c r="AQ32" s="104"/>
      <c r="AR32" s="105"/>
      <c r="AS32" s="105"/>
      <c r="AT32" s="106"/>
    </row>
    <row r="33" spans="2:46" ht="15" customHeight="1" x14ac:dyDescent="0.25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500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90"/>
      <c r="AO33" s="90"/>
      <c r="AP33" s="90"/>
      <c r="AQ33" s="104"/>
      <c r="AR33" s="105"/>
      <c r="AS33" s="105"/>
      <c r="AT33" s="106"/>
    </row>
    <row r="34" spans="2:46" ht="15" customHeight="1" x14ac:dyDescent="0.25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500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90"/>
      <c r="AO34" s="90"/>
      <c r="AP34" s="90"/>
      <c r="AQ34" s="104"/>
      <c r="AR34" s="105"/>
      <c r="AS34" s="105"/>
      <c r="AT34" s="106"/>
    </row>
    <row r="35" spans="2:46" ht="15" customHeight="1" x14ac:dyDescent="0.25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500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90"/>
      <c r="AO35" s="90"/>
      <c r="AP35" s="90"/>
      <c r="AQ35" s="104"/>
      <c r="AR35" s="105"/>
      <c r="AS35" s="105"/>
      <c r="AT35" s="106"/>
    </row>
    <row r="36" spans="2:46" ht="15" customHeight="1" x14ac:dyDescent="0.25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500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 x14ac:dyDescent="0.25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500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 x14ac:dyDescent="0.25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500</v>
      </c>
      <c r="L38" s="86">
        <f>SUM(L27:L37)</f>
        <v>0</v>
      </c>
      <c r="M38" s="84">
        <f>SUM(M27:M37)</f>
        <v>0</v>
      </c>
      <c r="N38" s="121" t="e">
        <f>SUM(M38/L38)</f>
        <v>#DIV/0!</v>
      </c>
      <c r="O38" s="122"/>
      <c r="P38" s="87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1" t="e">
        <f>SUM(AJ38/AI38)</f>
        <v>#DIV/0!</v>
      </c>
      <c r="AL38" s="122"/>
      <c r="AM38" s="87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 x14ac:dyDescent="0.3">
      <c r="B39" s="128" t="s">
        <v>39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100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 x14ac:dyDescent="0.25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500</v>
      </c>
      <c r="L40" s="169" t="s">
        <v>55</v>
      </c>
      <c r="M40" s="170"/>
      <c r="N40" s="169"/>
      <c r="O40" s="171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1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25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500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 x14ac:dyDescent="0.25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500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 x14ac:dyDescent="0.25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500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 x14ac:dyDescent="0.25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500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 x14ac:dyDescent="0.25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500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 x14ac:dyDescent="0.25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500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 x14ac:dyDescent="0.25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500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 x14ac:dyDescent="0.25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500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 x14ac:dyDescent="0.25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500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 x14ac:dyDescent="0.25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500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 x14ac:dyDescent="0.25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500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 x14ac:dyDescent="0.25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500</v>
      </c>
      <c r="L52" s="86">
        <f>SUM(L41:L51)</f>
        <v>0</v>
      </c>
      <c r="M52" s="84">
        <f>SUM(M41:M51)</f>
        <v>0</v>
      </c>
      <c r="N52" s="121" t="e">
        <f>SUM(M52/L52)</f>
        <v>#DIV/0!</v>
      </c>
      <c r="O52" s="122"/>
      <c r="P52" s="87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1" t="e">
        <f>SUM(AJ52/AI52)</f>
        <v>#DIV/0!</v>
      </c>
      <c r="AL52" s="122"/>
      <c r="AM52" s="87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 x14ac:dyDescent="0.3">
      <c r="B53" s="237" t="s">
        <v>42</v>
      </c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9"/>
      <c r="X53" s="100"/>
      <c r="Y53" s="237" t="s">
        <v>42</v>
      </c>
      <c r="Z53" s="238"/>
      <c r="AA53" s="238"/>
      <c r="AB53" s="238"/>
      <c r="AC53" s="238"/>
      <c r="AD53" s="238"/>
      <c r="AE53" s="238"/>
      <c r="AF53" s="238"/>
      <c r="AG53" s="238"/>
      <c r="AH53" s="238"/>
      <c r="AI53" s="238"/>
      <c r="AJ53" s="238"/>
      <c r="AK53" s="238"/>
      <c r="AL53" s="238"/>
      <c r="AM53" s="238"/>
      <c r="AN53" s="238"/>
      <c r="AO53" s="238"/>
      <c r="AP53" s="238"/>
      <c r="AQ53" s="238"/>
      <c r="AR53" s="238"/>
      <c r="AS53" s="238"/>
      <c r="AT53" s="239"/>
    </row>
    <row r="54" spans="2:46" s="12" customFormat="1" ht="15.75" customHeight="1" x14ac:dyDescent="0.25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 x14ac:dyDescent="0.25">
      <c r="B55" s="229" t="s">
        <v>52</v>
      </c>
      <c r="C55" s="230"/>
      <c r="D55" s="230"/>
      <c r="E55" s="230"/>
      <c r="F55" s="230"/>
      <c r="G55" s="230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100"/>
      <c r="Y55" s="229" t="s">
        <v>52</v>
      </c>
      <c r="Z55" s="230"/>
      <c r="AA55" s="230"/>
      <c r="AB55" s="230"/>
      <c r="AC55" s="230"/>
      <c r="AD55" s="230"/>
      <c r="AE55" s="2"/>
      <c r="AF55" s="44" t="s">
        <v>26</v>
      </c>
      <c r="AG55" s="137" t="s">
        <v>31</v>
      </c>
      <c r="AH55" s="138"/>
      <c r="AI55" s="98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 x14ac:dyDescent="0.25">
      <c r="B56" s="133" t="s">
        <v>51</v>
      </c>
      <c r="C56" s="134"/>
      <c r="D56" s="134"/>
      <c r="E56" s="134"/>
      <c r="F56" s="125">
        <v>1235</v>
      </c>
      <c r="G56" s="126"/>
      <c r="H56" s="2"/>
      <c r="I56" s="43">
        <v>1</v>
      </c>
      <c r="J56" s="231" t="s">
        <v>43</v>
      </c>
      <c r="K56" s="139"/>
      <c r="L56" s="44">
        <f>SUMIF($R$13:$R$23,1,$Q$13:$Q$50)+SUMIF($R$27:$R$37,1,$Q$27:$Q$37)+SUMIF($R$41:$R$51,1,$Q$41:$Q$51)</f>
        <v>0</v>
      </c>
      <c r="M56" s="142"/>
      <c r="N56" s="142"/>
      <c r="O56" s="236"/>
      <c r="P56" s="116"/>
      <c r="Q56" s="116"/>
      <c r="R56" s="115"/>
      <c r="S56" s="116"/>
      <c r="T56" s="115"/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31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36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 x14ac:dyDescent="0.25">
      <c r="B57" s="133" t="s">
        <v>50</v>
      </c>
      <c r="C57" s="134"/>
      <c r="D57" s="134"/>
      <c r="E57" s="134"/>
      <c r="F57" s="125">
        <f>SUM(S24+S38+S52)</f>
        <v>0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 x14ac:dyDescent="0.25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17" t="s">
        <v>44</v>
      </c>
      <c r="K58" s="218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17" t="s">
        <v>44</v>
      </c>
      <c r="AH58" s="218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 x14ac:dyDescent="0.25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 x14ac:dyDescent="0.3">
      <c r="B60" s="223" t="s">
        <v>47</v>
      </c>
      <c r="C60" s="224"/>
      <c r="D60" s="224"/>
      <c r="E60" s="224"/>
      <c r="F60" s="225">
        <f>G24</f>
        <v>1224</v>
      </c>
      <c r="G60" s="226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3" t="s">
        <v>47</v>
      </c>
      <c r="Z60" s="224"/>
      <c r="AA60" s="224"/>
      <c r="AB60" s="224"/>
      <c r="AC60" s="225">
        <f>AD24</f>
        <v>0</v>
      </c>
      <c r="AD60" s="226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 x14ac:dyDescent="0.25">
      <c r="B61" s="227"/>
      <c r="C61" s="227"/>
      <c r="D61" s="227"/>
      <c r="E61" s="227"/>
      <c r="F61" s="228"/>
      <c r="G61" s="228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2015-03-18T19:50:15Z</cp:lastPrinted>
  <dcterms:created xsi:type="dcterms:W3CDTF">2014-06-10T19:48:08Z</dcterms:created>
  <dcterms:modified xsi:type="dcterms:W3CDTF">2015-03-24T20:51:22Z</dcterms:modified>
</cp:coreProperties>
</file>