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H37" i="1"/>
  <c r="AF38" i="1"/>
  <c r="AC59" i="1"/>
  <c r="AI24" i="1"/>
  <c r="AK24" i="1" s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<sst xmlns="http://schemas.openxmlformats.org/spreadsheetml/2006/main" count="156" uniqueCount="83">
  <si>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</si>
  <si>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</si>
  <si>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</si>
  <si>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</si>
  <si>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</si>
  <si>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</si>
  <si>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</si>
  <si>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</si>
  <si>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</si>
  <si>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</si>
  <si>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</si>
  <si>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</si>
  <si>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</si>
  <si>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</si>
  <si>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</si>
  <si>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</si>
  <si>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</si>
  <si>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</si>
  <si>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</si>
  <si>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</si>
  <si>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</si>
  <si>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</si>
  <si>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</si>
  <si>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</si>
  <si>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</si>
  <si>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</si>
  <si>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</si>
  <si>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</si>
  <si>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</si>
  <si>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</si>
  <si>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</si>
  <si>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</si>
  <si>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</si>
  <si>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</si>
  <si>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</si>
  <si>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</si>
  <si>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</si>
  <si>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</si>
  <si>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</si>
  <si>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</si>
  <si>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</si>
  <si>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</si>
  <si>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</si>
  <si>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</si>
  <si>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</si>
  <si>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</si>
  <si>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</si>
  <si>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</si>
  <si>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</si>
  <si>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</si>
  <si>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</si>
  <si>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</si>
  <si>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</si>
  <si>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</si>
  <si>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</si>
  <si>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</si>
  <si>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</si>
  <si>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</si>
  <si>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</si>
  <si>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</si>
  <si>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</si>
  <si>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IC10012</t>
  </si>
  <si>
    <t>A02002-0048</t>
  </si>
  <si>
    <t>5.50 MIN</t>
  </si>
  <si>
    <t>A</t>
  </si>
  <si>
    <t>B</t>
  </si>
  <si>
    <t>Machine #   OKUMA</t>
  </si>
  <si>
    <t>Machine # HARDING</t>
  </si>
  <si>
    <t>MR 7/28/14</t>
  </si>
  <si>
    <t>Routing:        PACK DEPT</t>
  </si>
  <si>
    <t>JO/BJ</t>
  </si>
  <si>
    <t>BA</t>
  </si>
  <si>
    <t>BJ</t>
  </si>
  <si>
    <t>1045PM</t>
  </si>
  <si>
    <t>YES</t>
  </si>
  <si>
    <t>DH</t>
  </si>
  <si>
    <t>1ST OP</t>
  </si>
  <si>
    <t>BJ/TG</t>
  </si>
  <si>
    <t>230AM</t>
  </si>
  <si>
    <t>2ND OP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</si>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</sst>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3" fillId="0" borderId="12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65</v>
      </c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376885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75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68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39" t="s">
        <v>58</v>
      </c>
      <c r="S8" s="239"/>
      <c r="T8" s="239"/>
      <c r="U8" s="240"/>
      <c r="V8" s="241"/>
      <c r="W8" s="242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66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75</v>
      </c>
      <c r="L12" s="153" t="s">
        <v>55</v>
      </c>
      <c r="M12" s="154"/>
      <c r="N12" s="153" t="s">
        <v>63</v>
      </c>
      <c r="O12" s="155"/>
      <c r="P12" s="70"/>
      <c r="Q12" s="70"/>
      <c r="R12" s="70" t="s">
        <v>64</v>
      </c>
      <c r="S12" s="71"/>
      <c r="T12" s="72">
        <v>8</v>
      </c>
      <c r="U12" s="72">
        <v>4</v>
      </c>
      <c r="V12" s="54">
        <f>SUM(F13:F23)</f>
        <v>3.5</v>
      </c>
      <c r="W12" s="55">
        <f>U12/V12</f>
        <v>1.1428571428571428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42199</v>
      </c>
      <c r="C13" s="30" t="s">
        <v>70</v>
      </c>
      <c r="D13" s="30"/>
      <c r="E13" s="30">
        <v>4</v>
      </c>
      <c r="F13" s="80">
        <v>3.5</v>
      </c>
      <c r="G13" s="32">
        <v>26</v>
      </c>
      <c r="H13" s="4" t="e">
        <f>IF(G13="","",(IF(#REF!=0,"",(#REF!*G13*#REF!))))</f>
        <v>#REF!</v>
      </c>
      <c r="I13" s="5">
        <f t="shared" ref="I13:I24" si="0">IF(G13="","",(SUM(E13+F13+Q13)))</f>
        <v>7.5</v>
      </c>
      <c r="J13" s="6">
        <f>SUM(G$12:G13)</f>
        <v>26</v>
      </c>
      <c r="K13" s="6">
        <f>E$4-J13</f>
        <v>49</v>
      </c>
      <c r="L13" s="7">
        <f t="shared" ref="L13:L23" si="1">IF(G13="",0,$T$12*(I13-F13-Q13))</f>
        <v>32</v>
      </c>
      <c r="M13" s="4">
        <f>G13</f>
        <v>26</v>
      </c>
      <c r="N13" s="134">
        <f>IF(L13=0,"",(M13/L13))</f>
        <v>0.8125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>
        <v>42199</v>
      </c>
      <c r="C14" s="30" t="s">
        <v>71</v>
      </c>
      <c r="D14" s="30"/>
      <c r="E14" s="30">
        <v>8</v>
      </c>
      <c r="F14" s="81">
        <v>0</v>
      </c>
      <c r="G14" s="32">
        <v>44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70</v>
      </c>
      <c r="K14" s="6">
        <f>E$4-J14</f>
        <v>5</v>
      </c>
      <c r="L14" s="7">
        <f t="shared" si="1"/>
        <v>64</v>
      </c>
      <c r="M14" s="4">
        <f t="shared" ref="M14:M23" si="4">G14</f>
        <v>44</v>
      </c>
      <c r="N14" s="134">
        <f t="shared" ref="N14:N23" si="5">IF(L14=0,"",(M14/L14))</f>
        <v>0.6875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>
        <v>42200</v>
      </c>
      <c r="C15" s="30" t="s">
        <v>72</v>
      </c>
      <c r="D15" s="30"/>
      <c r="E15" s="30">
        <v>7</v>
      </c>
      <c r="F15" s="81">
        <v>0</v>
      </c>
      <c r="G15" s="32">
        <v>65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135</v>
      </c>
      <c r="K15" s="6">
        <f>E$4-J15</f>
        <v>-60</v>
      </c>
      <c r="L15" s="7">
        <f t="shared" si="1"/>
        <v>56</v>
      </c>
      <c r="M15" s="4">
        <f t="shared" si="4"/>
        <v>65</v>
      </c>
      <c r="N15" s="134">
        <f t="shared" si="5"/>
        <v>1.1607142857142858</v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>
        <v>42200</v>
      </c>
      <c r="C16" s="35" t="s">
        <v>71</v>
      </c>
      <c r="D16" s="50"/>
      <c r="E16" s="50">
        <v>5.5</v>
      </c>
      <c r="F16" s="82">
        <v>0</v>
      </c>
      <c r="G16" s="10">
        <v>30</v>
      </c>
      <c r="H16" s="4" t="e">
        <f>IF(G16="","",(IF(#REF!=0,"",(#REF!*G16*#REF!))))</f>
        <v>#REF!</v>
      </c>
      <c r="I16" s="5">
        <f t="shared" si="0"/>
        <v>5.5</v>
      </c>
      <c r="J16" s="6">
        <f>SUM(G$12:G16)</f>
        <v>165</v>
      </c>
      <c r="K16" s="6">
        <f t="shared" ref="K16:K24" si="8">E$4-J16</f>
        <v>-90</v>
      </c>
      <c r="L16" s="7">
        <f t="shared" si="1"/>
        <v>44</v>
      </c>
      <c r="M16" s="4">
        <f t="shared" si="4"/>
        <v>30</v>
      </c>
      <c r="N16" s="134">
        <f t="shared" si="5"/>
        <v>0.68181818181818177</v>
      </c>
      <c r="O16" s="135"/>
      <c r="P16" s="33"/>
      <c r="Q16" s="8">
        <v>0</v>
      </c>
      <c r="R16" s="8">
        <v>0</v>
      </c>
      <c r="S16" s="8">
        <v>0</v>
      </c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165</v>
      </c>
      <c r="K17" s="6">
        <f t="shared" ref="K17" si="11">E$4-J17</f>
        <v>-90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165</v>
      </c>
      <c r="K18" s="6">
        <f t="shared" ref="K18:K20" si="17">E$4-J18</f>
        <v>-90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165</v>
      </c>
      <c r="K19" s="6">
        <f t="shared" si="17"/>
        <v>-90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165</v>
      </c>
      <c r="K20" s="6">
        <f t="shared" si="17"/>
        <v>-90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165</v>
      </c>
      <c r="K21" s="6">
        <f t="shared" si="8"/>
        <v>-90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165</v>
      </c>
      <c r="K22" s="6">
        <f t="shared" si="8"/>
        <v>-90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165</v>
      </c>
      <c r="K23" s="6">
        <f t="shared" si="8"/>
        <v>-90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24.5</v>
      </c>
      <c r="F24" s="62">
        <f>SUM(F13:F23)</f>
        <v>3.5</v>
      </c>
      <c r="G24" s="62">
        <f>SUM(G13:G23)</f>
        <v>165</v>
      </c>
      <c r="H24" s="84"/>
      <c r="I24" s="62">
        <f t="shared" si="0"/>
        <v>28</v>
      </c>
      <c r="J24" s="85">
        <f>J23</f>
        <v>165</v>
      </c>
      <c r="K24" s="85">
        <f t="shared" si="8"/>
        <v>-90</v>
      </c>
      <c r="L24" s="86">
        <f>SUM(L13:L23)</f>
        <v>196</v>
      </c>
      <c r="M24" s="84">
        <f>SUM(M13:M23)</f>
        <v>165</v>
      </c>
      <c r="N24" s="141">
        <f>SUM(M24/L24)</f>
        <v>0.84183673469387754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3" t="s">
        <v>69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67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75</v>
      </c>
      <c r="L26" s="153" t="s">
        <v>55</v>
      </c>
      <c r="M26" s="154"/>
      <c r="N26" s="153"/>
      <c r="O26" s="155"/>
      <c r="P26" s="70"/>
      <c r="Q26" s="70"/>
      <c r="R26" s="70" t="s">
        <v>65</v>
      </c>
      <c r="S26" s="71"/>
      <c r="T26" s="73"/>
      <c r="U26" s="74">
        <v>4</v>
      </c>
      <c r="V26" s="56">
        <f>SUM(F27:F37)</f>
        <v>1.5</v>
      </c>
      <c r="W26" s="57">
        <f>U26/V26</f>
        <v>2.6666666666666665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42200</v>
      </c>
      <c r="C27" s="60" t="s">
        <v>71</v>
      </c>
      <c r="D27" s="8"/>
      <c r="E27" s="30">
        <v>0</v>
      </c>
      <c r="F27" s="31">
        <v>1.5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1.5</v>
      </c>
      <c r="J27" s="6">
        <f>SUM(G$26:G27)</f>
        <v>0</v>
      </c>
      <c r="K27" s="6">
        <f>E$4-J27</f>
        <v>75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>
        <v>42201</v>
      </c>
      <c r="C28" s="11" t="s">
        <v>77</v>
      </c>
      <c r="D28" s="8"/>
      <c r="E28" s="30">
        <v>3</v>
      </c>
      <c r="F28" s="34">
        <v>0</v>
      </c>
      <c r="G28" s="32">
        <v>48</v>
      </c>
      <c r="H28" s="4" t="e">
        <f>IF(G28="","",(IF(#REF!=0,"",(#REF!*G28*#REF!))))</f>
        <v>#REF!</v>
      </c>
      <c r="I28" s="7">
        <f t="shared" si="23"/>
        <v>3</v>
      </c>
      <c r="J28" s="6">
        <f>SUM(G$26:G28)</f>
        <v>48</v>
      </c>
      <c r="K28" s="6">
        <f>E$4-J28</f>
        <v>27</v>
      </c>
      <c r="L28" s="7">
        <f t="shared" si="24"/>
        <v>0</v>
      </c>
      <c r="M28" s="4">
        <f t="shared" ref="M28:M37" si="27">G28</f>
        <v>48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>
        <v>42201</v>
      </c>
      <c r="C29" s="11" t="s">
        <v>80</v>
      </c>
      <c r="D29" s="58"/>
      <c r="E29" s="58">
        <v>4</v>
      </c>
      <c r="F29" s="58">
        <v>0</v>
      </c>
      <c r="G29" s="10">
        <v>44</v>
      </c>
      <c r="H29" s="4"/>
      <c r="I29" s="7">
        <f t="shared" ref="I29:I31" si="31">IF(G29="","",(SUM(E29+F29+Q29)))</f>
        <v>4</v>
      </c>
      <c r="J29" s="6">
        <f>SUM(G$26:G29)</f>
        <v>92</v>
      </c>
      <c r="K29" s="6">
        <f t="shared" ref="K29:K31" si="32">E$4-J29</f>
        <v>-17</v>
      </c>
      <c r="L29" s="7">
        <f t="shared" ref="L29:L31" si="33">IF(G29="",0,T$26*(I29-F29-Q29))</f>
        <v>0</v>
      </c>
      <c r="M29" s="4">
        <f t="shared" ref="M29:M31" si="34">G29</f>
        <v>44</v>
      </c>
      <c r="N29" s="134" t="str">
        <f t="shared" ref="N29:N31" si="35">IF(L29=0,"",(M29/L29))</f>
        <v/>
      </c>
      <c r="O29" s="135"/>
      <c r="P29" s="33"/>
      <c r="Q29" s="58">
        <v>0</v>
      </c>
      <c r="R29" s="58">
        <v>0</v>
      </c>
      <c r="S29" s="58">
        <v>0</v>
      </c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>
        <v>42201</v>
      </c>
      <c r="C30" s="11" t="s">
        <v>71</v>
      </c>
      <c r="D30" s="58"/>
      <c r="E30" s="58">
        <v>7.5</v>
      </c>
      <c r="F30" s="58">
        <v>0</v>
      </c>
      <c r="G30" s="10">
        <v>71</v>
      </c>
      <c r="H30" s="4"/>
      <c r="I30" s="7">
        <f t="shared" si="31"/>
        <v>7.5</v>
      </c>
      <c r="J30" s="6">
        <f>SUM(G$26:G30)</f>
        <v>163</v>
      </c>
      <c r="K30" s="6">
        <f t="shared" si="32"/>
        <v>-88</v>
      </c>
      <c r="L30" s="7">
        <f t="shared" si="33"/>
        <v>0</v>
      </c>
      <c r="M30" s="4">
        <f t="shared" si="34"/>
        <v>71</v>
      </c>
      <c r="N30" s="134" t="str">
        <f t="shared" si="35"/>
        <v/>
      </c>
      <c r="O30" s="135"/>
      <c r="P30" s="33"/>
      <c r="Q30" s="58">
        <v>0</v>
      </c>
      <c r="R30" s="58">
        <v>0</v>
      </c>
      <c r="S30" s="58">
        <v>0</v>
      </c>
      <c r="T30" s="162" t="s">
        <v>81</v>
      </c>
      <c r="U30" s="163"/>
      <c r="V30" s="163"/>
      <c r="W30" s="164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163</v>
      </c>
      <c r="K31" s="6">
        <f t="shared" si="32"/>
        <v>-88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 t="s">
        <v>82</v>
      </c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163</v>
      </c>
      <c r="K32" s="6">
        <f t="shared" ref="K32" si="39">E$4-J32</f>
        <v>-88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163</v>
      </c>
      <c r="K33" s="6">
        <f>E$4-J33</f>
        <v>-88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163</v>
      </c>
      <c r="K34" s="6">
        <f t="shared" ref="K34:K38" si="45">E$4-J34</f>
        <v>-88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163</v>
      </c>
      <c r="K35" s="6">
        <f t="shared" si="45"/>
        <v>-88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163</v>
      </c>
      <c r="K36" s="6">
        <f t="shared" si="45"/>
        <v>-88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163</v>
      </c>
      <c r="K37" s="6">
        <f t="shared" si="45"/>
        <v>-88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14.5</v>
      </c>
      <c r="F38" s="63">
        <f t="shared" si="47"/>
        <v>1.5</v>
      </c>
      <c r="G38" s="63">
        <f>SUM(G27:G37)</f>
        <v>163</v>
      </c>
      <c r="H38" s="84"/>
      <c r="I38" s="86">
        <f t="shared" ref="I38" si="48">IF(G38="","",(SUM(E38+F38+Q38)))</f>
        <v>16</v>
      </c>
      <c r="J38" s="85">
        <f>J37</f>
        <v>163</v>
      </c>
      <c r="K38" s="85">
        <f t="shared" si="45"/>
        <v>-88</v>
      </c>
      <c r="L38" s="86">
        <f>SUM(L27:L37)</f>
        <v>0</v>
      </c>
      <c r="M38" s="84">
        <f>SUM(M27:M37)</f>
        <v>163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246" t="s">
        <v>39</v>
      </c>
      <c r="C39" s="247"/>
      <c r="D39" s="247"/>
      <c r="E39" s="247"/>
      <c r="F39" s="247"/>
      <c r="G39" s="248"/>
      <c r="H39" s="248"/>
      <c r="I39" s="248"/>
      <c r="J39" s="248"/>
      <c r="K39" s="248"/>
      <c r="L39" s="247"/>
      <c r="M39" s="247"/>
      <c r="N39" s="247"/>
      <c r="O39" s="247"/>
      <c r="P39" s="247"/>
      <c r="Q39" s="247"/>
      <c r="R39" s="247"/>
      <c r="S39" s="247"/>
      <c r="T39" s="248"/>
      <c r="U39" s="248"/>
      <c r="V39" s="248"/>
      <c r="W39" s="2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75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75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163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42199</v>
      </c>
      <c r="N56" s="113"/>
      <c r="O56" s="121" t="s">
        <v>73</v>
      </c>
      <c r="P56" s="114"/>
      <c r="Q56" s="114"/>
      <c r="R56" s="114" t="s">
        <v>74</v>
      </c>
      <c r="S56" s="114"/>
      <c r="T56" s="114" t="s">
        <v>75</v>
      </c>
      <c r="U56" s="114"/>
      <c r="V56" s="114" t="s">
        <v>76</v>
      </c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>
        <v>42201</v>
      </c>
      <c r="N57" s="113"/>
      <c r="O57" s="114" t="s">
        <v>78</v>
      </c>
      <c r="P57" s="114"/>
      <c r="Q57" s="114"/>
      <c r="R57" s="114" t="s">
        <v>74</v>
      </c>
      <c r="S57" s="114"/>
      <c r="T57" s="114" t="s">
        <v>75</v>
      </c>
      <c r="U57" s="114"/>
      <c r="V57" s="114" t="s">
        <v>79</v>
      </c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163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165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2015-07-24T16:21:47Z</dcterms:modified>
</cp:coreProperties>
</file>