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C57" i="1" l="1"/>
  <c r="AH23" i="1"/>
  <c r="AI52" i="1"/>
  <c r="AG52" i="1"/>
  <c r="AH52" i="1" s="1"/>
  <c r="AH37" i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<sst xmlns="http://schemas.openxmlformats.org/spreadsheetml/2006/main" count="145" uniqueCount="75">
  <si>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</si>
  <si>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</si>
  <si>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</si>
  <si>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</si>
  <si>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</si>
  <si>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</si>
  <si>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</si>
  <si>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</si>
  <si>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</si>
  <si>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</si>
  <si>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</si>
  <si>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</si>
  <si>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</si>
  <si>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</si>
  <si>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</si>
  <si>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</si>
  <si>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</si>
  <si>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</si>
  <si>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</si>
  <si>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</si>
  <si>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</si>
  <si>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</si>
  <si>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</si>
  <si>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</si>
  <si>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</si>
  <si>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</si>
  <si>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</si>
  <si>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</si>
  <si>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</si>
  <si>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</si>
  <si>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</si>
  <si>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</si>
  <si>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</si>
  <si>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</si>
  <si>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</si>
  <si>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</si>
  <si>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</si>
  <si>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</si>
  <si>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</si>
  <si>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</si>
  <si>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</si>
  <si>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</si>
  <si>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</si>
  <si>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</si>
  <si>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</si>
  <si>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</si>
  <si>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</si>
  <si>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</si>
  <si>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</si>
  <si>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</si>
  <si>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</si>
  <si>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</si>
  <si>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</si>
  <si>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</si>
  <si>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</si>
  <si>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</si>
  <si>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</si>
  <si>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</si>
  <si>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</si>
  <si>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</si>
  <si>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</si>
  <si>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IC10013</t>
  </si>
  <si>
    <t>A</t>
  </si>
  <si>
    <t>B</t>
  </si>
  <si>
    <t>A02002-0048</t>
  </si>
  <si>
    <t>Machine #   OKUMA</t>
  </si>
  <si>
    <t>Machine # HARDING</t>
  </si>
  <si>
    <t>Routing:        HARDING FOR OP "B"</t>
  </si>
  <si>
    <t>Routing:  PACK DEPT</t>
  </si>
  <si>
    <t>N/A</t>
  </si>
  <si>
    <t>JO</t>
  </si>
  <si>
    <t>BA</t>
  </si>
  <si>
    <t>BJ</t>
  </si>
  <si>
    <t>1ST OP COMPLETE</t>
  </si>
  <si>
    <t>JOB OUT-MR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</si>
</sst>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17" sqref="G1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 x14ac:dyDescent="0.3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 t="s">
        <v>63</v>
      </c>
      <c r="M2" s="22"/>
      <c r="N2" s="22"/>
      <c r="O2" s="22"/>
      <c r="P2" s="22"/>
      <c r="Q2" s="22"/>
      <c r="R2" s="229" t="s">
        <v>45</v>
      </c>
      <c r="S2" s="207"/>
      <c r="T2" s="208"/>
      <c r="U2" s="203" t="s">
        <v>69</v>
      </c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 x14ac:dyDescent="0.3">
      <c r="B3" s="224" t="s">
        <v>22</v>
      </c>
      <c r="C3" s="204"/>
      <c r="D3" s="24"/>
      <c r="E3" s="225">
        <v>372431</v>
      </c>
      <c r="F3" s="226"/>
      <c r="G3" s="227"/>
      <c r="H3" s="22"/>
      <c r="I3" s="25"/>
      <c r="J3" s="203" t="s">
        <v>25</v>
      </c>
      <c r="K3" s="228"/>
      <c r="L3" s="203" t="s">
        <v>64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 x14ac:dyDescent="0.3">
      <c r="B4" s="206" t="s">
        <v>23</v>
      </c>
      <c r="C4" s="208"/>
      <c r="D4" s="24"/>
      <c r="E4" s="229">
        <v>75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 x14ac:dyDescent="0.3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 x14ac:dyDescent="0.3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39" t="s">
        <v>57</v>
      </c>
      <c r="S7" s="239"/>
      <c r="T7" s="239"/>
      <c r="U7" s="240"/>
      <c r="V7" s="241"/>
      <c r="W7" s="242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 x14ac:dyDescent="0.3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39" t="s">
        <v>58</v>
      </c>
      <c r="S8" s="239"/>
      <c r="T8" s="239"/>
      <c r="U8" s="240"/>
      <c r="V8" s="241"/>
      <c r="W8" s="242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 x14ac:dyDescent="0.35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 x14ac:dyDescent="0.3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 x14ac:dyDescent="0.35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 x14ac:dyDescent="0.3">
      <c r="B12" s="150" t="s">
        <v>65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75</v>
      </c>
      <c r="L12" s="153" t="s">
        <v>55</v>
      </c>
      <c r="M12" s="154"/>
      <c r="N12" s="153"/>
      <c r="O12" s="155"/>
      <c r="P12" s="70"/>
      <c r="Q12" s="70"/>
      <c r="R12" s="70" t="s">
        <v>62</v>
      </c>
      <c r="S12" s="71"/>
      <c r="T12" s="72"/>
      <c r="U12" s="72">
        <v>4</v>
      </c>
      <c r="V12" s="54">
        <f>SUM(F13:F23)</f>
        <v>2.5</v>
      </c>
      <c r="W12" s="55">
        <f>U12/V12</f>
        <v>1.6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42157</v>
      </c>
      <c r="C13" s="30" t="s">
        <v>70</v>
      </c>
      <c r="D13" s="30"/>
      <c r="E13" s="30">
        <v>1.5</v>
      </c>
      <c r="F13" s="80">
        <v>2.5</v>
      </c>
      <c r="G13" s="32">
        <v>10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10</v>
      </c>
      <c r="K13" s="6">
        <f>E$4-J13</f>
        <v>65</v>
      </c>
      <c r="L13" s="7">
        <f t="shared" ref="L13:L23" si="1">IF(G13="",0,$T$12*(I13-F13-Q13))</f>
        <v>0</v>
      </c>
      <c r="M13" s="4">
        <f>G13</f>
        <v>10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 x14ac:dyDescent="0.3">
      <c r="B14" s="29">
        <v>42157</v>
      </c>
      <c r="C14" s="30" t="s">
        <v>71</v>
      </c>
      <c r="D14" s="30"/>
      <c r="E14" s="30">
        <v>8</v>
      </c>
      <c r="F14" s="81">
        <v>0</v>
      </c>
      <c r="G14" s="32">
        <v>48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58</v>
      </c>
      <c r="K14" s="6">
        <f>E$4-J14</f>
        <v>17</v>
      </c>
      <c r="L14" s="7">
        <f t="shared" si="1"/>
        <v>0</v>
      </c>
      <c r="M14" s="4">
        <f t="shared" ref="M14:M23" si="4">G14</f>
        <v>48</v>
      </c>
      <c r="N14" s="134" t="str">
        <f t="shared" ref="N14:N23" si="5">IF(L14=0,"",(M14/L14))</f>
        <v/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 x14ac:dyDescent="0.3">
      <c r="B15" s="29">
        <v>42158</v>
      </c>
      <c r="C15" s="30" t="s">
        <v>72</v>
      </c>
      <c r="D15" s="30"/>
      <c r="E15" s="30">
        <v>2</v>
      </c>
      <c r="F15" s="81">
        <v>0</v>
      </c>
      <c r="G15" s="32">
        <v>14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72</v>
      </c>
      <c r="K15" s="6">
        <f>E$4-J15</f>
        <v>3</v>
      </c>
      <c r="L15" s="7">
        <f t="shared" si="1"/>
        <v>0</v>
      </c>
      <c r="M15" s="4">
        <f t="shared" si="4"/>
        <v>14</v>
      </c>
      <c r="N15" s="134" t="str">
        <f t="shared" si="5"/>
        <v/>
      </c>
      <c r="O15" s="135"/>
      <c r="P15" s="33"/>
      <c r="Q15" s="8">
        <v>0</v>
      </c>
      <c r="R15" s="8">
        <v>0</v>
      </c>
      <c r="S15" s="8">
        <v>0</v>
      </c>
      <c r="T15" s="165" t="s">
        <v>73</v>
      </c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72</v>
      </c>
      <c r="K16" s="6">
        <f t="shared" ref="K16:K24" si="8">E$4-J16</f>
        <v>3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72</v>
      </c>
      <c r="K17" s="6">
        <f t="shared" ref="K17" si="11">E$4-J17</f>
        <v>3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 x14ac:dyDescent="0.3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72</v>
      </c>
      <c r="K18" s="6">
        <f t="shared" ref="K18:K20" si="17">E$4-J18</f>
        <v>3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72</v>
      </c>
      <c r="K19" s="6">
        <f t="shared" si="17"/>
        <v>3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72</v>
      </c>
      <c r="K20" s="6">
        <f t="shared" si="17"/>
        <v>3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72</v>
      </c>
      <c r="K21" s="6">
        <f t="shared" si="8"/>
        <v>3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72</v>
      </c>
      <c r="K22" s="6">
        <f t="shared" si="8"/>
        <v>3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72</v>
      </c>
      <c r="K23" s="6">
        <f t="shared" si="8"/>
        <v>3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 x14ac:dyDescent="0.3">
      <c r="B24" s="139" t="s">
        <v>20</v>
      </c>
      <c r="C24" s="140"/>
      <c r="D24" s="52"/>
      <c r="E24" s="62">
        <f>SUM(E13:E23)</f>
        <v>11.5</v>
      </c>
      <c r="F24" s="62">
        <f>SUM(F13:F23)</f>
        <v>2.5</v>
      </c>
      <c r="G24" s="62">
        <f>SUM(G13:G23)</f>
        <v>72</v>
      </c>
      <c r="H24" s="84"/>
      <c r="I24" s="62">
        <f t="shared" si="0"/>
        <v>14</v>
      </c>
      <c r="J24" s="85">
        <f>J23</f>
        <v>72</v>
      </c>
      <c r="K24" s="85">
        <f t="shared" si="8"/>
        <v>3</v>
      </c>
      <c r="L24" s="86">
        <f>SUM(L13:L23)</f>
        <v>0</v>
      </c>
      <c r="M24" s="84">
        <f>SUM(M13:M23)</f>
        <v>72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" thickBot="1" x14ac:dyDescent="0.35">
      <c r="B25" s="243" t="s">
        <v>67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 x14ac:dyDescent="0.3">
      <c r="B26" s="150" t="s">
        <v>66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75</v>
      </c>
      <c r="L26" s="153" t="s">
        <v>55</v>
      </c>
      <c r="M26" s="154"/>
      <c r="N26" s="153"/>
      <c r="O26" s="155"/>
      <c r="P26" s="70"/>
      <c r="Q26" s="70"/>
      <c r="R26" s="70" t="s">
        <v>63</v>
      </c>
      <c r="S26" s="71"/>
      <c r="T26" s="73"/>
      <c r="U26" s="74">
        <v>4</v>
      </c>
      <c r="V26" s="56">
        <f>SUM(F27:F37)</f>
        <v>2.5</v>
      </c>
      <c r="W26" s="57">
        <f>U26/V26</f>
        <v>1.6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42171</v>
      </c>
      <c r="C27" s="60" t="s">
        <v>72</v>
      </c>
      <c r="D27" s="8"/>
      <c r="E27" s="30">
        <v>0</v>
      </c>
      <c r="F27" s="31">
        <v>2.5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0</v>
      </c>
      <c r="K27" s="6">
        <f>E$4-J27</f>
        <v>75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>
        <v>0</v>
      </c>
      <c r="R27" s="8">
        <v>0</v>
      </c>
      <c r="S27" s="8">
        <v>0</v>
      </c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 x14ac:dyDescent="0.3">
      <c r="B28" s="9">
        <v>42171</v>
      </c>
      <c r="C28" s="11" t="s">
        <v>70</v>
      </c>
      <c r="D28" s="8"/>
      <c r="E28" s="30">
        <v>5</v>
      </c>
      <c r="F28" s="34">
        <v>0</v>
      </c>
      <c r="G28" s="32">
        <v>57</v>
      </c>
      <c r="H28" s="4" t="e">
        <f>IF(G28="","",(IF(#REF!=0,"",(#REF!*G28*#REF!))))</f>
        <v>#REF!</v>
      </c>
      <c r="I28" s="7">
        <f t="shared" si="23"/>
        <v>5</v>
      </c>
      <c r="J28" s="6">
        <f>SUM(G$26:G28)</f>
        <v>57</v>
      </c>
      <c r="K28" s="6">
        <f>E$4-J28</f>
        <v>18</v>
      </c>
      <c r="L28" s="7">
        <f t="shared" si="24"/>
        <v>0</v>
      </c>
      <c r="M28" s="4">
        <f t="shared" ref="M28:M37" si="27">G28</f>
        <v>57</v>
      </c>
      <c r="N28" s="134" t="str">
        <f t="shared" ref="N28:N37" si="28">IF(L28=0,"",(M28/L28))</f>
        <v/>
      </c>
      <c r="O28" s="135"/>
      <c r="P28" s="33"/>
      <c r="Q28" s="8">
        <v>0</v>
      </c>
      <c r="R28" s="8">
        <v>0</v>
      </c>
      <c r="S28" s="8">
        <v>0</v>
      </c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 x14ac:dyDescent="0.3">
      <c r="B29" s="9">
        <v>42171</v>
      </c>
      <c r="C29" s="11" t="s">
        <v>71</v>
      </c>
      <c r="D29" s="58"/>
      <c r="E29" s="58">
        <v>2</v>
      </c>
      <c r="F29" s="58">
        <v>0</v>
      </c>
      <c r="G29" s="10">
        <v>15</v>
      </c>
      <c r="H29" s="4"/>
      <c r="I29" s="7">
        <f t="shared" ref="I29:I31" si="31">IF(G29="","",(SUM(E29+F29+Q29)))</f>
        <v>2</v>
      </c>
      <c r="J29" s="6">
        <f>SUM(G$26:G29)</f>
        <v>72</v>
      </c>
      <c r="K29" s="6">
        <f t="shared" ref="K29:K31" si="32">E$4-J29</f>
        <v>3</v>
      </c>
      <c r="L29" s="7">
        <f t="shared" ref="L29:L31" si="33">IF(G29="",0,T$26*(I29-F29-Q29))</f>
        <v>0</v>
      </c>
      <c r="M29" s="4">
        <f t="shared" ref="M29:M31" si="34">G29</f>
        <v>15</v>
      </c>
      <c r="N29" s="134" t="str">
        <f t="shared" ref="N29:N31" si="35">IF(L29=0,"",(M29/L29))</f>
        <v/>
      </c>
      <c r="O29" s="135"/>
      <c r="P29" s="33"/>
      <c r="Q29" s="58">
        <v>0</v>
      </c>
      <c r="R29" s="58">
        <v>0</v>
      </c>
      <c r="S29" s="58">
        <v>0</v>
      </c>
      <c r="T29" s="162" t="s">
        <v>74</v>
      </c>
      <c r="U29" s="163"/>
      <c r="V29" s="163"/>
      <c r="W29" s="164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72</v>
      </c>
      <c r="K30" s="6">
        <f t="shared" si="32"/>
        <v>3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72</v>
      </c>
      <c r="K31" s="6">
        <f t="shared" si="32"/>
        <v>3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72</v>
      </c>
      <c r="K32" s="6">
        <f t="shared" ref="K32" si="39">E$4-J32</f>
        <v>3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72</v>
      </c>
      <c r="K33" s="6">
        <f>E$4-J33</f>
        <v>3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72</v>
      </c>
      <c r="K34" s="6">
        <f t="shared" ref="K34:K38" si="45">E$4-J34</f>
        <v>3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72</v>
      </c>
      <c r="K35" s="6">
        <f t="shared" si="45"/>
        <v>3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72</v>
      </c>
      <c r="K36" s="6">
        <f t="shared" si="45"/>
        <v>3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72</v>
      </c>
      <c r="K37" s="6">
        <f t="shared" si="45"/>
        <v>3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 x14ac:dyDescent="0.3">
      <c r="B38" s="139" t="s">
        <v>20</v>
      </c>
      <c r="C38" s="140"/>
      <c r="D38" s="53"/>
      <c r="E38" s="63">
        <f t="shared" ref="E38:F38" si="47">SUM(E27:E37)</f>
        <v>7</v>
      </c>
      <c r="F38" s="63">
        <f t="shared" si="47"/>
        <v>2.5</v>
      </c>
      <c r="G38" s="63">
        <f>SUM(G27:G37)</f>
        <v>72</v>
      </c>
      <c r="H38" s="84"/>
      <c r="I38" s="86">
        <f t="shared" ref="I38" si="48">IF(G38="","",(SUM(E38+F38+Q38)))</f>
        <v>9.5</v>
      </c>
      <c r="J38" s="85">
        <f>J37</f>
        <v>72</v>
      </c>
      <c r="K38" s="85">
        <f t="shared" si="45"/>
        <v>3</v>
      </c>
      <c r="L38" s="86">
        <f>SUM(L27:L37)</f>
        <v>0</v>
      </c>
      <c r="M38" s="84">
        <f>SUM(M27:M37)</f>
        <v>72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" thickBot="1" x14ac:dyDescent="0.35">
      <c r="B39" s="146" t="s">
        <v>68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 x14ac:dyDescent="0.3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75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75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75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75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75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75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75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75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75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75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75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75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 x14ac:dyDescent="0.3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75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 x14ac:dyDescent="0.35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 x14ac:dyDescent="0.3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 x14ac:dyDescent="0.3">
      <c r="B56" s="107" t="s">
        <v>51</v>
      </c>
      <c r="C56" s="108"/>
      <c r="D56" s="108"/>
      <c r="E56" s="108"/>
      <c r="F56" s="109">
        <v>72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 x14ac:dyDescent="0.3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 x14ac:dyDescent="0.3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 x14ac:dyDescent="0.3">
      <c r="B59" s="116" t="s">
        <v>48</v>
      </c>
      <c r="C59" s="117"/>
      <c r="D59" s="117"/>
      <c r="E59" s="117"/>
      <c r="F59" s="109">
        <f>G38</f>
        <v>72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 x14ac:dyDescent="0.35">
      <c r="B60" s="101" t="s">
        <v>47</v>
      </c>
      <c r="C60" s="102"/>
      <c r="D60" s="102"/>
      <c r="E60" s="102"/>
      <c r="F60" s="103">
        <f>G24</f>
        <v>72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 x14ac:dyDescent="0.3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2015-06-03T12:21:28Z</cp:lastPrinted>
  <dcterms:created xsi:type="dcterms:W3CDTF">2014-06-10T19:48:08Z</dcterms:created>
  <dcterms:modified xsi:type="dcterms:W3CDTF">2015-06-19T16:21:42Z</dcterms:modified>
</cp:coreProperties>
</file>