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<sst xmlns="http://schemas.openxmlformats.org/spreadsheetml/2006/main" count="141" uniqueCount="70">
  <si>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</si>
  <si>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</si>
  <si>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</si>
  <si>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</si>
  <si>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</si>
  <si>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</si>
  <si>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</si>
  <si>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</si>
  <si>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</si>
  <si>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</si>
  <si>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</si>
  <si>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</si>
  <si>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</si>
  <si>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</si>
  <si>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</si>
  <si>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</si>
  <si>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</si>
  <si>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</si>
  <si>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</si>
  <si>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</si>
  <si>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</si>
  <si>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</si>
  <si>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</si>
  <si>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</si>
  <si>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</si>
  <si>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</si>
  <si>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</si>
  <si>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</si>
  <si>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</si>
  <si>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</si>
  <si>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</si>
  <si>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</si>
  <si>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</si>
  <si>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</si>
  <si>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</si>
  <si>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</si>
  <si>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</si>
  <si>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</si>
  <si>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</si>
  <si>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</si>
  <si>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</si>
  <si>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</si>
  <si>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</si>
  <si>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</si>
  <si>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</si>
  <si>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</si>
  <si>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</si>
  <si>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</si>
  <si>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</si>
  <si>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</si>
  <si>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</si>
  <si>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</si>
  <si>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</si>
  <si>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</si>
  <si>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</si>
  <si>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</si>
  <si>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</si>
  <si>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</si>
  <si>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</si>
  <si>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</si>
  <si>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</si>
  <si>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</si>
  <si>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</si>
  <si>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Routing:        PACK DEPT</t>
  </si>
  <si>
    <t>Machine #   HARDING</t>
  </si>
  <si>
    <t>BJ</t>
  </si>
  <si>
    <t>JO</t>
  </si>
  <si>
    <t>MB</t>
  </si>
  <si>
    <t>JOB OUT</t>
  </si>
  <si>
    <t>f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</si>
</sst>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09375" defaultRowHeight="14.4"/>
  <cols>
    <col min="1" max="1" width="2.6640625" style="1" hidden="1" customWidth="1"/>
    <col min="2" max="2" width="9.33203125" style="1" bestFit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69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356208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351980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40"/>
      <c r="V7" s="241"/>
      <c r="W7" s="242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246" t="s">
        <v>55</v>
      </c>
      <c r="M12" s="247"/>
      <c r="N12" s="154"/>
      <c r="O12" s="156"/>
      <c r="P12" s="70"/>
      <c r="Q12" s="70"/>
      <c r="R12" s="70"/>
      <c r="S12" s="71"/>
      <c r="T12" s="72"/>
      <c r="U12" s="72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41990</v>
      </c>
      <c r="C13" s="30" t="s">
        <v>66</v>
      </c>
      <c r="D13" s="30"/>
      <c r="E13" s="30">
        <v>5</v>
      </c>
      <c r="F13" s="80">
        <v>0.5</v>
      </c>
      <c r="G13" s="32">
        <v>170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170</v>
      </c>
      <c r="K13" s="6">
        <f>E$4-J13</f>
        <v>30</v>
      </c>
      <c r="L13" s="7">
        <f t="shared" ref="L13:L23" si="1">IF(G13="",0,$T$12*(I13-F13-Q13))</f>
        <v>0</v>
      </c>
      <c r="M13" s="4">
        <f>G13</f>
        <v>170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41991</v>
      </c>
      <c r="C14" s="30" t="s">
        <v>65</v>
      </c>
      <c r="D14" s="30"/>
      <c r="E14" s="30">
        <v>7</v>
      </c>
      <c r="F14" s="81">
        <v>0</v>
      </c>
      <c r="G14" s="32">
        <v>225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395</v>
      </c>
      <c r="K14" s="6">
        <f>E$4-J14</f>
        <v>-195</v>
      </c>
      <c r="L14" s="7">
        <f t="shared" si="1"/>
        <v>0</v>
      </c>
      <c r="M14" s="4">
        <f t="shared" ref="M14:M23" si="4">G14</f>
        <v>225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41991</v>
      </c>
      <c r="C15" s="30" t="s">
        <v>67</v>
      </c>
      <c r="D15" s="30"/>
      <c r="E15" s="30">
        <v>7</v>
      </c>
      <c r="F15" s="81">
        <v>0</v>
      </c>
      <c r="G15" s="32">
        <v>54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449</v>
      </c>
      <c r="K15" s="6">
        <f>E$4-J15</f>
        <v>-249</v>
      </c>
      <c r="L15" s="7">
        <f t="shared" si="1"/>
        <v>0</v>
      </c>
      <c r="M15" s="4">
        <f t="shared" si="4"/>
        <v>54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41992</v>
      </c>
      <c r="C16" s="35" t="s">
        <v>65</v>
      </c>
      <c r="D16" s="50"/>
      <c r="E16" s="50">
        <v>7</v>
      </c>
      <c r="F16" s="82">
        <v>0</v>
      </c>
      <c r="G16" s="10">
        <v>51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500</v>
      </c>
      <c r="K16" s="6">
        <f t="shared" ref="K16:K24" si="8">E$4-J16</f>
        <v>-300</v>
      </c>
      <c r="L16" s="7">
        <f t="shared" si="1"/>
        <v>0</v>
      </c>
      <c r="M16" s="4">
        <f t="shared" si="4"/>
        <v>51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42009</v>
      </c>
      <c r="C17" s="35" t="s">
        <v>66</v>
      </c>
      <c r="D17" s="61"/>
      <c r="E17" s="61">
        <v>0.5</v>
      </c>
      <c r="F17" s="82">
        <v>2</v>
      </c>
      <c r="G17" s="10">
        <v>16</v>
      </c>
      <c r="H17" s="4"/>
      <c r="I17" s="5">
        <f t="shared" ref="I17" si="10">IF(G17="","",(SUM(E17+F17+Q17)))</f>
        <v>2.5</v>
      </c>
      <c r="J17" s="6">
        <f>SUM(G$12:G17)</f>
        <v>516</v>
      </c>
      <c r="K17" s="6">
        <f t="shared" ref="K17" si="11">E$4-J17</f>
        <v>-316</v>
      </c>
      <c r="L17" s="7">
        <f t="shared" ref="L17" si="12">IF(G17="",0,$T$12*(I17-F17-Q17))</f>
        <v>0</v>
      </c>
      <c r="M17" s="4">
        <f t="shared" ref="M17" si="13">G17</f>
        <v>16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9">
        <v>42010</v>
      </c>
      <c r="C18" s="59" t="s">
        <v>65</v>
      </c>
      <c r="D18" s="61"/>
      <c r="E18" s="61">
        <v>8</v>
      </c>
      <c r="F18" s="82">
        <v>0</v>
      </c>
      <c r="G18" s="10">
        <v>245</v>
      </c>
      <c r="H18" s="4"/>
      <c r="I18" s="5">
        <f t="shared" ref="I18:I20" si="16">IF(G18="","",(SUM(E18+F18+Q18)))</f>
        <v>8</v>
      </c>
      <c r="J18" s="6">
        <f>SUM(G$12:G18)</f>
        <v>761</v>
      </c>
      <c r="K18" s="6">
        <f t="shared" ref="K18:K20" si="17">E$4-J18</f>
        <v>-561</v>
      </c>
      <c r="L18" s="7">
        <f t="shared" ref="L18:L20" si="18">IF(G18="",0,$T$12*(I18-F18-Q18))</f>
        <v>0</v>
      </c>
      <c r="M18" s="4">
        <f t="shared" ref="M18:M20" si="19">G18</f>
        <v>245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101" t="s">
        <v>68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761</v>
      </c>
      <c r="K19" s="6">
        <f t="shared" si="17"/>
        <v>-561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761</v>
      </c>
      <c r="K20" s="6">
        <f t="shared" si="17"/>
        <v>-561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761</v>
      </c>
      <c r="K21" s="6">
        <f t="shared" si="8"/>
        <v>-561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761</v>
      </c>
      <c r="K22" s="6">
        <f t="shared" si="8"/>
        <v>-561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761</v>
      </c>
      <c r="K23" s="6">
        <f t="shared" si="8"/>
        <v>-561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34.5</v>
      </c>
      <c r="F24" s="62">
        <f>SUM(F13:F23)</f>
        <v>2.5</v>
      </c>
      <c r="G24" s="62">
        <f>SUM(G13:G23)</f>
        <v>761</v>
      </c>
      <c r="H24" s="84"/>
      <c r="I24" s="62">
        <f t="shared" si="0"/>
        <v>37</v>
      </c>
      <c r="J24" s="85">
        <f>J23</f>
        <v>761</v>
      </c>
      <c r="K24" s="85">
        <f t="shared" si="8"/>
        <v>-561</v>
      </c>
      <c r="L24" s="86">
        <f>SUM(L13:L23)</f>
        <v>0</v>
      </c>
      <c r="M24" s="84">
        <f>SUM(M13:M23)</f>
        <v>761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>
      <c r="B25" s="243" t="s">
        <v>63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1002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115"/>
      <c r="S56" s="115"/>
      <c r="T56" s="115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761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2015-04-15T20:02:06Z</dcterms:modified>
</cp:coreProperties>
</file>