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<sst xmlns="http://schemas.openxmlformats.org/spreadsheetml/2006/main" count="142" uniqueCount="72">
  <si>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</si>
  <si>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</si>
  <si>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</si>
  <si>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</si>
  <si>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</si>
  <si>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</si>
  <si>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</si>
  <si>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</si>
  <si>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</si>
  <si>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</si>
  <si>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</si>
  <si>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</si>
  <si>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</si>
  <si>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</si>
  <si>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</si>
  <si>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</si>
  <si>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</si>
  <si>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</si>
  <si>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</si>
  <si>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</si>
  <si>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</si>
  <si>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</si>
  <si>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</si>
  <si>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</si>
  <si>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</si>
  <si>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</si>
  <si>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</si>
  <si>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</si>
  <si>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</si>
  <si>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</si>
  <si>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</si>
  <si>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</si>
  <si>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</si>
  <si>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</si>
  <si>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</si>
  <si>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</si>
  <si>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</si>
  <si>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</si>
  <si>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</si>
  <si>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</si>
  <si>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</si>
  <si>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</si>
  <si>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</si>
  <si>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</si>
  <si>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</si>
  <si>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</si>
  <si>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</si>
  <si>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</si>
  <si>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</si>
  <si>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</si>
  <si>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</si>
  <si>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</si>
  <si>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</si>
  <si>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</si>
  <si>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</si>
  <si>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</si>
  <si>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</si>
  <si>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</si>
  <si>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</si>
  <si>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</si>
  <si>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</si>
  <si>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IL10005-10</t>
  </si>
  <si>
    <t>IL10005-20</t>
  </si>
  <si>
    <t>Machine #   T42</t>
  </si>
  <si>
    <t>Routing:        PACK DEPT</t>
  </si>
  <si>
    <t>F</t>
  </si>
  <si>
    <t>BA</t>
  </si>
  <si>
    <t>BJ</t>
  </si>
  <si>
    <t>JO</t>
  </si>
  <si>
    <t>BO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</si>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</sst>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9" borderId="8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9" sqref="B19"/>
    </sheetView>
  </sheetViews>
  <sheetFormatPr defaultColWidth="9.109375" defaultRowHeight="14.4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 t="s">
        <v>65</v>
      </c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>
      <c r="B3" s="224" t="s">
        <v>22</v>
      </c>
      <c r="C3" s="204"/>
      <c r="D3" s="24"/>
      <c r="E3" s="225">
        <v>367608</v>
      </c>
      <c r="F3" s="226"/>
      <c r="G3" s="227"/>
      <c r="H3" s="22"/>
      <c r="I3" s="25"/>
      <c r="J3" s="203" t="s">
        <v>25</v>
      </c>
      <c r="K3" s="228"/>
      <c r="L3" s="203" t="s">
        <v>62</v>
      </c>
      <c r="M3" s="204"/>
      <c r="N3" s="204"/>
      <c r="O3" s="228"/>
      <c r="P3" s="22"/>
      <c r="Q3" s="22"/>
      <c r="R3" s="230"/>
      <c r="S3" s="231"/>
      <c r="T3" s="232"/>
      <c r="U3" s="203">
        <v>3666666</v>
      </c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>
      <c r="B4" s="206" t="s">
        <v>23</v>
      </c>
      <c r="C4" s="208"/>
      <c r="D4" s="24"/>
      <c r="E4" s="229">
        <v>800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39"/>
      <c r="V7" s="240"/>
      <c r="W7" s="241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>
      <c r="B12" s="150" t="s">
        <v>63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800</v>
      </c>
      <c r="L12" s="245" t="s">
        <v>55</v>
      </c>
      <c r="M12" s="246"/>
      <c r="N12" s="153"/>
      <c r="O12" s="155"/>
      <c r="P12" s="70"/>
      <c r="Q12" s="70"/>
      <c r="R12" s="70"/>
      <c r="S12" s="71"/>
      <c r="T12" s="72"/>
      <c r="U12" s="72">
        <v>4</v>
      </c>
      <c r="V12" s="54">
        <f>SUM(F13:F23)</f>
        <v>0</v>
      </c>
      <c r="W12" s="55" t="e">
        <f>U12/V12</f>
        <v>#DIV/0!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42108</v>
      </c>
      <c r="C13" s="30" t="s">
        <v>66</v>
      </c>
      <c r="D13" s="30"/>
      <c r="E13" s="30">
        <v>6</v>
      </c>
      <c r="F13" s="80">
        <v>0</v>
      </c>
      <c r="G13" s="32">
        <v>180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180</v>
      </c>
      <c r="K13" s="6">
        <f>E$4-J13</f>
        <v>620</v>
      </c>
      <c r="L13" s="7">
        <f t="shared" ref="L13:L23" si="1">IF(G13="",0,$T$12*(I13-F13-Q13))</f>
        <v>0</v>
      </c>
      <c r="M13" s="4">
        <f>G13</f>
        <v>180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>
      <c r="B14" s="29">
        <v>42109</v>
      </c>
      <c r="C14" s="30" t="s">
        <v>67</v>
      </c>
      <c r="D14" s="30"/>
      <c r="E14" s="30">
        <v>5.5</v>
      </c>
      <c r="F14" s="81">
        <v>0</v>
      </c>
      <c r="G14" s="32">
        <v>179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359</v>
      </c>
      <c r="K14" s="6">
        <f>E$4-J14</f>
        <v>441</v>
      </c>
      <c r="L14" s="7">
        <f t="shared" si="1"/>
        <v>0</v>
      </c>
      <c r="M14" s="4">
        <f t="shared" ref="M14:M23" si="4">G14</f>
        <v>179</v>
      </c>
      <c r="N14" s="134" t="str">
        <f t="shared" ref="N14:N23" si="5">IF(L14=0,"",(M14/L14))</f>
        <v/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>
      <c r="B15" s="29">
        <v>42109</v>
      </c>
      <c r="C15" s="30" t="s">
        <v>68</v>
      </c>
      <c r="D15" s="30"/>
      <c r="E15" s="30">
        <v>2</v>
      </c>
      <c r="F15" s="81">
        <v>0</v>
      </c>
      <c r="G15" s="32">
        <v>76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435</v>
      </c>
      <c r="K15" s="6">
        <f>E$4-J15</f>
        <v>365</v>
      </c>
      <c r="L15" s="7">
        <f t="shared" si="1"/>
        <v>0</v>
      </c>
      <c r="M15" s="4">
        <f t="shared" si="4"/>
        <v>76</v>
      </c>
      <c r="N15" s="134" t="str">
        <f t="shared" si="5"/>
        <v/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>
      <c r="B16" s="9">
        <v>42109</v>
      </c>
      <c r="C16" s="35" t="s">
        <v>66</v>
      </c>
      <c r="D16" s="50"/>
      <c r="E16" s="50">
        <v>7</v>
      </c>
      <c r="F16" s="82">
        <v>0</v>
      </c>
      <c r="G16" s="10">
        <v>200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635</v>
      </c>
      <c r="K16" s="6">
        <f t="shared" ref="K16:K24" si="8">E$4-J16</f>
        <v>165</v>
      </c>
      <c r="L16" s="7">
        <f t="shared" si="1"/>
        <v>0</v>
      </c>
      <c r="M16" s="4">
        <f t="shared" si="4"/>
        <v>200</v>
      </c>
      <c r="N16" s="134" t="str">
        <f t="shared" si="5"/>
        <v/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>
      <c r="B17" s="9">
        <v>42110</v>
      </c>
      <c r="C17" s="35" t="s">
        <v>69</v>
      </c>
      <c r="D17" s="61"/>
      <c r="E17" s="61">
        <v>8</v>
      </c>
      <c r="F17" s="82">
        <v>0</v>
      </c>
      <c r="G17" s="10">
        <v>228</v>
      </c>
      <c r="H17" s="4"/>
      <c r="I17" s="5">
        <f t="shared" ref="I17" si="10">IF(G17="","",(SUM(E17+F17+Q17)))</f>
        <v>8</v>
      </c>
      <c r="J17" s="6">
        <f>SUM(G$12:G17)</f>
        <v>863</v>
      </c>
      <c r="K17" s="6">
        <f t="shared" ref="K17" si="11">E$4-J17</f>
        <v>-63</v>
      </c>
      <c r="L17" s="7">
        <f t="shared" ref="L17" si="12">IF(G17="",0,$T$12*(I17-F17-Q17))</f>
        <v>0</v>
      </c>
      <c r="M17" s="4">
        <f t="shared" ref="M17" si="13">G17</f>
        <v>228</v>
      </c>
      <c r="N17" s="134" t="str">
        <f t="shared" ref="N17" si="14">IF(L17=0,"",(M17/L17))</f>
        <v/>
      </c>
      <c r="O17" s="135"/>
      <c r="P17" s="33"/>
      <c r="Q17" s="61">
        <v>0</v>
      </c>
      <c r="R17" s="61">
        <v>0</v>
      </c>
      <c r="S17" s="61">
        <v>0</v>
      </c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>
      <c r="B18" s="9">
        <v>42110</v>
      </c>
      <c r="C18" s="59" t="s">
        <v>68</v>
      </c>
      <c r="D18" s="61"/>
      <c r="E18" s="61">
        <v>0.2</v>
      </c>
      <c r="F18" s="82">
        <v>0</v>
      </c>
      <c r="G18" s="10">
        <v>7</v>
      </c>
      <c r="H18" s="4"/>
      <c r="I18" s="5">
        <f t="shared" ref="I18:I20" si="16">IF(G18="","",(SUM(E18+F18+Q18)))</f>
        <v>0.2</v>
      </c>
      <c r="J18" s="6">
        <f>SUM(G$12:G18)</f>
        <v>870</v>
      </c>
      <c r="K18" s="6">
        <f t="shared" ref="K18:K20" si="17">E$4-J18</f>
        <v>-70</v>
      </c>
      <c r="L18" s="7">
        <f t="shared" ref="L18:L20" si="18">IF(G18="",0,$T$12*(I18-F18-Q18))</f>
        <v>0</v>
      </c>
      <c r="M18" s="4">
        <f t="shared" ref="M18:M20" si="19">G18</f>
        <v>7</v>
      </c>
      <c r="N18" s="134" t="str">
        <f t="shared" ref="N18:N20" si="20">IF(L18=0,"",(M18/L18))</f>
        <v/>
      </c>
      <c r="O18" s="135"/>
      <c r="P18" s="33"/>
      <c r="Q18" s="61">
        <v>0</v>
      </c>
      <c r="R18" s="61">
        <v>0</v>
      </c>
      <c r="S18" s="61">
        <v>0</v>
      </c>
      <c r="T18" s="171" t="s">
        <v>70</v>
      </c>
      <c r="U18" s="172"/>
      <c r="V18" s="172"/>
      <c r="W18" s="173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870</v>
      </c>
      <c r="K19" s="6">
        <f t="shared" si="17"/>
        <v>-70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165" t="s">
        <v>71</v>
      </c>
      <c r="U19" s="166"/>
      <c r="V19" s="166"/>
      <c r="W19" s="167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870</v>
      </c>
      <c r="K20" s="6">
        <f t="shared" si="17"/>
        <v>-70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870</v>
      </c>
      <c r="K21" s="6">
        <f t="shared" si="8"/>
        <v>-70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870</v>
      </c>
      <c r="K22" s="6">
        <f t="shared" si="8"/>
        <v>-70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870</v>
      </c>
      <c r="K23" s="6">
        <f t="shared" si="8"/>
        <v>-70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>
      <c r="B24" s="139" t="s">
        <v>20</v>
      </c>
      <c r="C24" s="140"/>
      <c r="D24" s="52"/>
      <c r="E24" s="62">
        <f>SUM(E13:E23)</f>
        <v>28.7</v>
      </c>
      <c r="F24" s="62">
        <f>SUM(F13:F23)</f>
        <v>0</v>
      </c>
      <c r="G24" s="62">
        <f>SUM(G13:G23)</f>
        <v>870</v>
      </c>
      <c r="H24" s="84"/>
      <c r="I24" s="62">
        <f t="shared" si="0"/>
        <v>28.7</v>
      </c>
      <c r="J24" s="85">
        <f>J23</f>
        <v>870</v>
      </c>
      <c r="K24" s="85">
        <f t="shared" si="8"/>
        <v>-70</v>
      </c>
      <c r="L24" s="86">
        <f>SUM(L13:L23)</f>
        <v>0</v>
      </c>
      <c r="M24" s="84">
        <f>SUM(M13:M23)</f>
        <v>870</v>
      </c>
      <c r="N24" s="141" t="e">
        <f>SUM(M24/L24)</f>
        <v>#DIV/0!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800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800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800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800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800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800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800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800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800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800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800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800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800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800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>
      <c r="B56" s="107" t="s">
        <v>51</v>
      </c>
      <c r="C56" s="108"/>
      <c r="D56" s="108"/>
      <c r="E56" s="108"/>
      <c r="F56" s="109">
        <v>874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/>
      <c r="N56" s="113"/>
      <c r="O56" s="121"/>
      <c r="P56" s="114"/>
      <c r="Q56" s="114"/>
      <c r="R56" s="114"/>
      <c r="S56" s="114"/>
      <c r="T56" s="114"/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101" t="s">
        <v>47</v>
      </c>
      <c r="C60" s="102"/>
      <c r="D60" s="102"/>
      <c r="E60" s="102"/>
      <c r="F60" s="103">
        <f>G24</f>
        <v>870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>
      <c r="B61" s="237"/>
      <c r="C61" s="237"/>
      <c r="D61" s="237"/>
      <c r="E61" s="237"/>
      <c r="F61" s="238"/>
      <c r="G61" s="238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2015-04-21T16:03:46Z</dcterms:modified>
</cp:coreProperties>
</file>