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<sst xmlns="http://schemas.openxmlformats.org/spreadsheetml/2006/main" count="140" uniqueCount="71">
  <si>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</si>
  <si>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</si>
  <si>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</si>
  <si>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</si>
  <si>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</si>
  <si>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</si>
  <si>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</si>
  <si>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</si>
  <si>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</si>
  <si>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</si>
  <si>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</si>
  <si>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</si>
  <si>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</si>
  <si>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</si>
  <si>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</si>
  <si>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</si>
  <si>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</si>
  <si>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</si>
  <si>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</si>
  <si>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</si>
  <si>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</si>
  <si>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</si>
  <si>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</si>
  <si>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</si>
  <si>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</si>
  <si>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</si>
  <si>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</si>
  <si>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</si>
  <si>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</si>
  <si>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</si>
  <si>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</si>
  <si>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</si>
  <si>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</si>
  <si>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</si>
  <si>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</si>
  <si>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</si>
  <si>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</si>
  <si>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</si>
  <si>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</si>
  <si>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</si>
  <si>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</si>
  <si>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</si>
  <si>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</si>
  <si>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</si>
  <si>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</si>
  <si>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</si>
  <si>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</si>
  <si>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</si>
  <si>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</si>
  <si>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</si>
  <si>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</si>
  <si>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</si>
  <si>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</si>
  <si>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</si>
  <si>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</si>
  <si>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</si>
  <si>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</si>
  <si>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</si>
  <si>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</si>
  <si>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</si>
  <si>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</si>
  <si>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</si>
  <si>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</si>
  <si>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Machine #   T42</t>
  </si>
  <si>
    <t>Routing:        PACK DEPT</t>
  </si>
  <si>
    <t>BA</t>
  </si>
  <si>
    <t>BJ</t>
  </si>
  <si>
    <t>BJ/TG</t>
  </si>
  <si>
    <t>JO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</si>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</sst>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/>
      <c r="M2" s="22"/>
      <c r="N2" s="22"/>
      <c r="O2" s="22"/>
      <c r="P2" s="22"/>
      <c r="Q2" s="22"/>
      <c r="R2" s="194" t="s">
        <v>45</v>
      </c>
      <c r="S2" s="195"/>
      <c r="T2" s="196"/>
      <c r="U2" s="144"/>
      <c r="V2" s="147"/>
      <c r="W2" s="188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4"/>
      <c r="AS2" s="147"/>
      <c r="AT2" s="188"/>
    </row>
    <row r="3" spans="2:46" ht="19.5" customHeight="1">
      <c r="B3" s="146" t="s">
        <v>22</v>
      </c>
      <c r="C3" s="147"/>
      <c r="D3" s="24"/>
      <c r="E3" s="148">
        <v>381198</v>
      </c>
      <c r="F3" s="149"/>
      <c r="G3" s="150"/>
      <c r="H3" s="22"/>
      <c r="I3" s="25"/>
      <c r="J3" s="144" t="s">
        <v>25</v>
      </c>
      <c r="K3" s="145"/>
      <c r="L3" s="144" t="s">
        <v>62</v>
      </c>
      <c r="M3" s="147"/>
      <c r="N3" s="147"/>
      <c r="O3" s="145"/>
      <c r="P3" s="22"/>
      <c r="Q3" s="22"/>
      <c r="R3" s="197"/>
      <c r="S3" s="198"/>
      <c r="T3" s="199"/>
      <c r="U3" s="144"/>
      <c r="V3" s="147"/>
      <c r="W3" s="188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7"/>
      <c r="AP3" s="198"/>
      <c r="AQ3" s="199"/>
      <c r="AR3" s="144"/>
      <c r="AS3" s="147"/>
      <c r="AT3" s="188"/>
    </row>
    <row r="4" spans="2:46" ht="19.5" customHeight="1">
      <c r="B4" s="215" t="s">
        <v>23</v>
      </c>
      <c r="C4" s="196"/>
      <c r="D4" s="24"/>
      <c r="E4" s="194">
        <v>500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5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4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9" t="s">
        <v>56</v>
      </c>
      <c r="C6" s="220"/>
      <c r="D6" s="220"/>
      <c r="E6" s="221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19" t="s">
        <v>56</v>
      </c>
      <c r="Z6" s="220"/>
      <c r="AA6" s="220"/>
      <c r="AB6" s="221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6"/>
      <c r="O7" s="177"/>
      <c r="P7" s="177"/>
      <c r="Q7" s="177"/>
      <c r="R7" s="203" t="s">
        <v>57</v>
      </c>
      <c r="S7" s="203"/>
      <c r="T7" s="203"/>
      <c r="U7" s="185"/>
      <c r="V7" s="186"/>
      <c r="W7" s="187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6"/>
      <c r="AL7" s="177"/>
      <c r="AM7" s="177"/>
      <c r="AN7" s="177"/>
      <c r="AO7" s="203" t="s">
        <v>57</v>
      </c>
      <c r="AP7" s="203"/>
      <c r="AQ7" s="203"/>
      <c r="AR7" s="144"/>
      <c r="AS7" s="147"/>
      <c r="AT7" s="188"/>
    </row>
    <row r="8" spans="2:46" ht="16.5" customHeight="1">
      <c r="B8" s="215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6"/>
      <c r="O8" s="177"/>
      <c r="P8" s="177"/>
      <c r="Q8" s="177"/>
      <c r="R8" s="203" t="s">
        <v>58</v>
      </c>
      <c r="S8" s="203"/>
      <c r="T8" s="203"/>
      <c r="U8" s="144"/>
      <c r="V8" s="147"/>
      <c r="W8" s="188"/>
      <c r="Y8" s="215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6"/>
      <c r="AL8" s="177"/>
      <c r="AM8" s="177"/>
      <c r="AN8" s="177"/>
      <c r="AO8" s="203" t="s">
        <v>58</v>
      </c>
      <c r="AP8" s="203"/>
      <c r="AQ8" s="203"/>
      <c r="AR8" s="144"/>
      <c r="AS8" s="147"/>
      <c r="AT8" s="188"/>
    </row>
    <row r="9" spans="2:46" ht="16.5" customHeight="1" thickBo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81" t="s">
        <v>17</v>
      </c>
      <c r="O10" s="182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4" t="s">
        <v>19</v>
      </c>
      <c r="V10" s="153" t="s">
        <v>28</v>
      </c>
      <c r="W10" s="178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81" t="s">
        <v>17</v>
      </c>
      <c r="AL10" s="182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4" t="s">
        <v>19</v>
      </c>
      <c r="AS10" s="153" t="s">
        <v>28</v>
      </c>
      <c r="AT10" s="178" t="s">
        <v>29</v>
      </c>
    </row>
    <row r="11" spans="2:46" ht="30.75" customHeight="1" thickBot="1">
      <c r="B11" s="152"/>
      <c r="C11" s="154"/>
      <c r="D11" s="180"/>
      <c r="E11" s="180"/>
      <c r="F11" s="154"/>
      <c r="G11" s="180"/>
      <c r="H11" s="156"/>
      <c r="I11" s="156"/>
      <c r="J11" s="156"/>
      <c r="K11" s="156"/>
      <c r="L11" s="156"/>
      <c r="M11" s="156"/>
      <c r="N11" s="183"/>
      <c r="O11" s="184"/>
      <c r="P11" s="167"/>
      <c r="Q11" s="167"/>
      <c r="R11" s="167"/>
      <c r="S11" s="167"/>
      <c r="T11" s="167"/>
      <c r="U11" s="205"/>
      <c r="V11" s="206"/>
      <c r="W11" s="179"/>
      <c r="Y11" s="152"/>
      <c r="Z11" s="154"/>
      <c r="AA11" s="180"/>
      <c r="AB11" s="180"/>
      <c r="AC11" s="154"/>
      <c r="AD11" s="180"/>
      <c r="AE11" s="156"/>
      <c r="AF11" s="156"/>
      <c r="AG11" s="156"/>
      <c r="AH11" s="156"/>
      <c r="AI11" s="156"/>
      <c r="AJ11" s="156"/>
      <c r="AK11" s="183"/>
      <c r="AL11" s="184"/>
      <c r="AM11" s="167"/>
      <c r="AN11" s="167"/>
      <c r="AO11" s="167"/>
      <c r="AP11" s="167"/>
      <c r="AQ11" s="167"/>
      <c r="AR11" s="205"/>
      <c r="AS11" s="206"/>
      <c r="AT11" s="179"/>
    </row>
    <row r="12" spans="2:46" ht="15" customHeight="1">
      <c r="B12" s="163" t="s">
        <v>63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500</v>
      </c>
      <c r="L12" s="171" t="s">
        <v>55</v>
      </c>
      <c r="M12" s="172"/>
      <c r="N12" s="171"/>
      <c r="O12" s="173"/>
      <c r="P12" s="70"/>
      <c r="Q12" s="70"/>
      <c r="R12" s="70"/>
      <c r="S12" s="71"/>
      <c r="T12" s="72"/>
      <c r="U12" s="72">
        <v>4</v>
      </c>
      <c r="V12" s="54">
        <f>SUM(F13:F23)</f>
        <v>1</v>
      </c>
      <c r="W12" s="55">
        <f>U12/V12</f>
        <v>4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42236</v>
      </c>
      <c r="C13" s="30" t="s">
        <v>65</v>
      </c>
      <c r="D13" s="30"/>
      <c r="E13" s="30">
        <v>3</v>
      </c>
      <c r="F13" s="80">
        <v>1</v>
      </c>
      <c r="G13" s="32">
        <v>63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63</v>
      </c>
      <c r="K13" s="6">
        <f>E$4-J13</f>
        <v>437</v>
      </c>
      <c r="L13" s="7">
        <f t="shared" ref="L13:L23" si="1">IF(G13="",0,$T$12*(I13-F13-Q13))</f>
        <v>0</v>
      </c>
      <c r="M13" s="4">
        <f>G13</f>
        <v>63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>
      <c r="B14" s="29">
        <v>42237</v>
      </c>
      <c r="C14" s="30" t="s">
        <v>66</v>
      </c>
      <c r="D14" s="30"/>
      <c r="E14" s="30">
        <v>7</v>
      </c>
      <c r="F14" s="81">
        <v>0</v>
      </c>
      <c r="G14" s="32">
        <v>190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253</v>
      </c>
      <c r="K14" s="6">
        <f>E$4-J14</f>
        <v>247</v>
      </c>
      <c r="L14" s="7">
        <f t="shared" si="1"/>
        <v>0</v>
      </c>
      <c r="M14" s="4">
        <f t="shared" ref="M14:M23" si="4">G14</f>
        <v>190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42237</v>
      </c>
      <c r="C15" s="30" t="s">
        <v>65</v>
      </c>
      <c r="D15" s="30"/>
      <c r="E15" s="30">
        <v>5</v>
      </c>
      <c r="F15" s="81">
        <v>0</v>
      </c>
      <c r="G15" s="32">
        <v>97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350</v>
      </c>
      <c r="K15" s="6">
        <f>E$4-J15</f>
        <v>150</v>
      </c>
      <c r="L15" s="7">
        <f t="shared" si="1"/>
        <v>0</v>
      </c>
      <c r="M15" s="4">
        <f t="shared" si="4"/>
        <v>97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>
        <v>42240</v>
      </c>
      <c r="C16" s="35" t="s">
        <v>67</v>
      </c>
      <c r="D16" s="50"/>
      <c r="E16" s="50">
        <v>8</v>
      </c>
      <c r="F16" s="82">
        <v>0</v>
      </c>
      <c r="G16" s="10">
        <v>225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575</v>
      </c>
      <c r="K16" s="6">
        <f t="shared" ref="K16:K24" si="8">E$4-J16</f>
        <v>-75</v>
      </c>
      <c r="L16" s="7">
        <f t="shared" si="1"/>
        <v>0</v>
      </c>
      <c r="M16" s="4">
        <f t="shared" si="4"/>
        <v>225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68"/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42240</v>
      </c>
      <c r="C17" s="35" t="s">
        <v>68</v>
      </c>
      <c r="D17" s="61"/>
      <c r="E17" s="61">
        <v>0.2</v>
      </c>
      <c r="F17" s="82">
        <v>0</v>
      </c>
      <c r="G17" s="10">
        <v>7</v>
      </c>
      <c r="H17" s="4"/>
      <c r="I17" s="5">
        <f t="shared" ref="I17" si="10">IF(G17="","",(SUM(E17+F17+Q17)))</f>
        <v>0.2</v>
      </c>
      <c r="J17" s="6">
        <f>SUM(G$12:G17)</f>
        <v>582</v>
      </c>
      <c r="K17" s="6">
        <f t="shared" ref="K17" si="11">E$4-J17</f>
        <v>-82</v>
      </c>
      <c r="L17" s="7">
        <f t="shared" ref="L17" si="12">IF(G17="",0,$T$12*(I17-F17-Q17))</f>
        <v>0</v>
      </c>
      <c r="M17" s="4">
        <f t="shared" ref="M17" si="13">G17</f>
        <v>7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 t="s">
        <v>69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582</v>
      </c>
      <c r="K18" s="6">
        <f t="shared" ref="K18:K20" si="17">E$4-J18</f>
        <v>-82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101" t="s">
        <v>70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582</v>
      </c>
      <c r="K19" s="6">
        <f t="shared" si="17"/>
        <v>-82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582</v>
      </c>
      <c r="K20" s="6">
        <f t="shared" si="17"/>
        <v>-82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582</v>
      </c>
      <c r="K21" s="6">
        <f t="shared" si="8"/>
        <v>-82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8"/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582</v>
      </c>
      <c r="K22" s="6">
        <f t="shared" si="8"/>
        <v>-82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582</v>
      </c>
      <c r="K23" s="6">
        <f t="shared" si="8"/>
        <v>-82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2" t="s">
        <v>20</v>
      </c>
      <c r="C24" s="123"/>
      <c r="D24" s="52"/>
      <c r="E24" s="62">
        <f>SUM(E13:E23)</f>
        <v>23.2</v>
      </c>
      <c r="F24" s="62">
        <f>SUM(F13:F23)</f>
        <v>1</v>
      </c>
      <c r="G24" s="62">
        <f>SUM(G13:G23)</f>
        <v>582</v>
      </c>
      <c r="H24" s="84"/>
      <c r="I24" s="62">
        <f t="shared" si="0"/>
        <v>24.2</v>
      </c>
      <c r="J24" s="85">
        <f>J23</f>
        <v>582</v>
      </c>
      <c r="K24" s="85">
        <f t="shared" si="8"/>
        <v>-82</v>
      </c>
      <c r="L24" s="86">
        <f>SUM(L13:L23)</f>
        <v>0</v>
      </c>
      <c r="M24" s="84">
        <f>SUM(M13:M23)</f>
        <v>582</v>
      </c>
      <c r="N24" s="120" t="e">
        <f>SUM(M24/L24)</f>
        <v>#DIV/0!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64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71" t="s">
        <v>55</v>
      </c>
      <c r="M26" s="172"/>
      <c r="N26" s="171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71" t="s">
        <v>55</v>
      </c>
      <c r="M40" s="172"/>
      <c r="N40" s="171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581</v>
      </c>
      <c r="G56" s="125"/>
      <c r="H56" s="2"/>
      <c r="I56" s="43">
        <v>1</v>
      </c>
      <c r="J56" s="233" t="s">
        <v>43</v>
      </c>
      <c r="K56" s="138"/>
      <c r="L56" s="44">
        <f>SUMIF($R$13:$R$23,1,$Q$13:$Q$50)+SUMIF($R$27:$R$37,1,$Q$27:$Q$37)+SUMIF($R$41:$R$51,1,$Q$41:$Q$51)</f>
        <v>0</v>
      </c>
      <c r="M56" s="141"/>
      <c r="N56" s="141"/>
      <c r="O56" s="238"/>
      <c r="P56" s="115"/>
      <c r="Q56" s="115"/>
      <c r="R56" s="115"/>
      <c r="S56" s="115"/>
      <c r="T56" s="115"/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3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8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4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4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4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4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582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2015-08-29T14:10:19Z</dcterms:modified>
</cp:coreProperties>
</file>