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<sst xmlns="http://schemas.openxmlformats.org/spreadsheetml/2006/main" count="152" uniqueCount="78">
  <si>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</si>
  <si>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</si>
  <si>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</si>
  <si>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</si>
  <si>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</si>
  <si>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</si>
  <si>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</si>
  <si>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</si>
  <si>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</si>
  <si>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</si>
  <si>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</si>
  <si>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</si>
  <si>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</si>
  <si>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</si>
  <si>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</si>
  <si>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</si>
  <si>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</si>
  <si>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</si>
  <si>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</si>
  <si>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</si>
  <si>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</si>
  <si>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</si>
  <si>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</si>
  <si>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</si>
  <si>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</si>
  <si>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</si>
  <si>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</si>
  <si>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</si>
  <si>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</si>
  <si>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</si>
  <si>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</si>
  <si>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</si>
  <si>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</si>
  <si>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</si>
  <si>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</si>
  <si>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</si>
  <si>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</si>
  <si>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</si>
  <si>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</si>
  <si>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</si>
  <si>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</si>
  <si>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</si>
  <si>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</si>
  <si>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</si>
  <si>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</si>
  <si>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</si>
  <si>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</si>
  <si>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</si>
  <si>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</si>
  <si>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</si>
  <si>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</si>
  <si>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</si>
  <si>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</si>
  <si>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</si>
  <si>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</si>
  <si>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</si>
  <si>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</si>
  <si>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</si>
  <si>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</si>
  <si>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</si>
  <si>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</si>
  <si>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IL20014</t>
  </si>
  <si>
    <t>IL20014-10</t>
  </si>
  <si>
    <t>Machine #  B/S 17</t>
  </si>
  <si>
    <t>48 SEC</t>
  </si>
  <si>
    <t>Routing:        WASH &amp; PACK DEPT</t>
  </si>
  <si>
    <t>MR 11/13/14</t>
  </si>
  <si>
    <t>B</t>
  </si>
  <si>
    <t>MP</t>
  </si>
  <si>
    <t>YES</t>
  </si>
  <si>
    <t>DH</t>
  </si>
  <si>
    <t>SB</t>
  </si>
  <si>
    <t>7.5 at sander</t>
  </si>
  <si>
    <t>4hrs at drill</t>
  </si>
  <si>
    <t>mp</t>
  </si>
  <si>
    <t>JOB OUT</t>
  </si>
  <si>
    <t>NO PARTS AT MACH-MR</t>
  </si>
  <si>
    <t>11, E18, E17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</si>
</sst>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7" sqref="B27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67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367982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>
        <v>357487</v>
      </c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1000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 t="s">
        <v>66</v>
      </c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1000</v>
      </c>
      <c r="L12" s="170" t="s">
        <v>55</v>
      </c>
      <c r="M12" s="171"/>
      <c r="N12" s="170" t="s">
        <v>64</v>
      </c>
      <c r="O12" s="172"/>
      <c r="P12" s="70"/>
      <c r="Q12" s="70"/>
      <c r="R12" s="70"/>
      <c r="S12" s="71"/>
      <c r="T12" s="72">
        <v>60</v>
      </c>
      <c r="U12" s="72">
        <v>4</v>
      </c>
      <c r="V12" s="54">
        <f>SUM(F13:F23)</f>
        <v>4</v>
      </c>
      <c r="W12" s="55">
        <f>U12/V12</f>
        <v>1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42111</v>
      </c>
      <c r="C13" s="30" t="s">
        <v>68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1000</v>
      </c>
      <c r="L13" s="7">
        <f t="shared" ref="L13:L2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42112</v>
      </c>
      <c r="C14" s="30" t="s">
        <v>68</v>
      </c>
      <c r="D14" s="30"/>
      <c r="E14" s="30">
        <v>2.5</v>
      </c>
      <c r="F14" s="81">
        <v>0</v>
      </c>
      <c r="G14" s="32">
        <v>101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101</v>
      </c>
      <c r="K14" s="6">
        <f>E$4-J14</f>
        <v>899</v>
      </c>
      <c r="L14" s="7">
        <f t="shared" si="1"/>
        <v>150</v>
      </c>
      <c r="M14" s="4">
        <f t="shared" ref="M14:M23" si="4">G14</f>
        <v>101</v>
      </c>
      <c r="N14" s="111">
        <f t="shared" ref="N14:N23" si="5">IF(L14=0,"",(M14/L14))</f>
        <v>0.67333333333333334</v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42114</v>
      </c>
      <c r="C15" s="30" t="s">
        <v>71</v>
      </c>
      <c r="D15" s="30"/>
      <c r="E15" s="30">
        <v>8</v>
      </c>
      <c r="F15" s="81">
        <v>0</v>
      </c>
      <c r="G15" s="32">
        <v>248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349</v>
      </c>
      <c r="K15" s="6">
        <f>E$4-J15</f>
        <v>651</v>
      </c>
      <c r="L15" s="7">
        <f t="shared" si="1"/>
        <v>480</v>
      </c>
      <c r="M15" s="4">
        <f t="shared" si="4"/>
        <v>248</v>
      </c>
      <c r="N15" s="111">
        <f t="shared" si="5"/>
        <v>0.51666666666666672</v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08"/>
      <c r="AR15" s="109"/>
      <c r="AS15" s="109"/>
      <c r="AT15" s="110"/>
    </row>
    <row r="16" spans="2:46" ht="15" customHeight="1">
      <c r="B16" s="9">
        <v>42115</v>
      </c>
      <c r="C16" s="35" t="s">
        <v>68</v>
      </c>
      <c r="D16" s="50"/>
      <c r="E16" s="50">
        <v>2</v>
      </c>
      <c r="F16" s="82">
        <v>0</v>
      </c>
      <c r="G16" s="10">
        <v>65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414</v>
      </c>
      <c r="K16" s="6">
        <f t="shared" ref="K16:K24" si="8">E$4-J16</f>
        <v>586</v>
      </c>
      <c r="L16" s="7">
        <f t="shared" si="1"/>
        <v>120</v>
      </c>
      <c r="M16" s="4">
        <f t="shared" si="4"/>
        <v>65</v>
      </c>
      <c r="N16" s="111">
        <f t="shared" si="5"/>
        <v>0.54166666666666663</v>
      </c>
      <c r="O16" s="112"/>
      <c r="P16" s="33"/>
      <c r="Q16" s="8">
        <v>0</v>
      </c>
      <c r="R16" s="8">
        <v>0</v>
      </c>
      <c r="S16" s="8">
        <v>0</v>
      </c>
      <c r="T16" s="108"/>
      <c r="U16" s="109"/>
      <c r="V16" s="109"/>
      <c r="W16" s="11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08"/>
      <c r="AR16" s="109"/>
      <c r="AS16" s="109"/>
      <c r="AT16" s="110"/>
    </row>
    <row r="17" spans="2:46" ht="15" customHeight="1">
      <c r="B17" s="9">
        <v>42115</v>
      </c>
      <c r="C17" s="35" t="s">
        <v>71</v>
      </c>
      <c r="D17" s="61"/>
      <c r="E17" s="61">
        <v>0.5</v>
      </c>
      <c r="F17" s="82">
        <v>0</v>
      </c>
      <c r="G17" s="10">
        <v>16</v>
      </c>
      <c r="H17" s="4"/>
      <c r="I17" s="5">
        <f t="shared" ref="I17" si="10">IF(G17="","",(SUM(E17+F17+Q17)))</f>
        <v>0.5</v>
      </c>
      <c r="J17" s="6">
        <f>SUM(G$12:G17)</f>
        <v>430</v>
      </c>
      <c r="K17" s="6">
        <f t="shared" ref="K17" si="11">E$4-J17</f>
        <v>570</v>
      </c>
      <c r="L17" s="7">
        <f t="shared" ref="L17" si="12">IF(G17="",0,$T$12*(I17-F17-Q17))</f>
        <v>30</v>
      </c>
      <c r="M17" s="4">
        <f t="shared" ref="M17" si="13">G17</f>
        <v>16</v>
      </c>
      <c r="N17" s="111">
        <f t="shared" ref="N17" si="14">IF(L17=0,"",(M17/L17))</f>
        <v>0.53333333333333333</v>
      </c>
      <c r="O17" s="112"/>
      <c r="P17" s="33"/>
      <c r="Q17" s="61">
        <v>0</v>
      </c>
      <c r="R17" s="61">
        <v>0</v>
      </c>
      <c r="S17" s="61">
        <v>0</v>
      </c>
      <c r="T17" s="108" t="s">
        <v>72</v>
      </c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08"/>
      <c r="AR17" s="109"/>
      <c r="AS17" s="109"/>
      <c r="AT17" s="110"/>
    </row>
    <row r="18" spans="2:46" ht="15" customHeight="1">
      <c r="B18" s="101">
        <v>42116</v>
      </c>
      <c r="C18" s="59" t="s">
        <v>68</v>
      </c>
      <c r="D18" s="61"/>
      <c r="E18" s="61">
        <v>3</v>
      </c>
      <c r="F18" s="82">
        <v>0</v>
      </c>
      <c r="G18" s="10">
        <v>104</v>
      </c>
      <c r="H18" s="4"/>
      <c r="I18" s="5">
        <f t="shared" ref="I18:I20" si="16">IF(G18="","",(SUM(E18+F18+Q18)))</f>
        <v>3</v>
      </c>
      <c r="J18" s="6">
        <f>SUM(G$12:G18)</f>
        <v>534</v>
      </c>
      <c r="K18" s="6">
        <f t="shared" ref="K18:K20" si="17">E$4-J18</f>
        <v>466</v>
      </c>
      <c r="L18" s="7">
        <f t="shared" ref="L18:L20" si="18">IF(G18="",0,$T$12*(I18-F18-Q18))</f>
        <v>180</v>
      </c>
      <c r="M18" s="4">
        <f t="shared" ref="M18:M20" si="19">G18</f>
        <v>104</v>
      </c>
      <c r="N18" s="111">
        <f t="shared" ref="N18:N20" si="20">IF(L18=0,"",(M18/L18))</f>
        <v>0.57777777777777772</v>
      </c>
      <c r="O18" s="112"/>
      <c r="P18" s="33"/>
      <c r="Q18" s="61">
        <v>0</v>
      </c>
      <c r="R18" s="61">
        <v>0</v>
      </c>
      <c r="S18" s="61">
        <v>16</v>
      </c>
      <c r="T18" s="102" t="s">
        <v>77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42116</v>
      </c>
      <c r="C19" s="59" t="s">
        <v>71</v>
      </c>
      <c r="D19" s="61"/>
      <c r="E19" s="61">
        <v>8</v>
      </c>
      <c r="F19" s="82">
        <v>0</v>
      </c>
      <c r="G19" s="10">
        <v>263</v>
      </c>
      <c r="H19" s="4"/>
      <c r="I19" s="5">
        <f t="shared" si="16"/>
        <v>8</v>
      </c>
      <c r="J19" s="6">
        <f>SUM(G$12:G19)</f>
        <v>797</v>
      </c>
      <c r="K19" s="6">
        <f t="shared" si="17"/>
        <v>203</v>
      </c>
      <c r="L19" s="7">
        <f t="shared" si="18"/>
        <v>480</v>
      </c>
      <c r="M19" s="4">
        <f t="shared" si="19"/>
        <v>263</v>
      </c>
      <c r="N19" s="111">
        <f t="shared" si="20"/>
        <v>0.54791666666666672</v>
      </c>
      <c r="O19" s="112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42118</v>
      </c>
      <c r="C20" s="59" t="s">
        <v>71</v>
      </c>
      <c r="D20" s="61"/>
      <c r="E20" s="61">
        <v>4</v>
      </c>
      <c r="F20" s="82">
        <v>0</v>
      </c>
      <c r="G20" s="10">
        <v>160</v>
      </c>
      <c r="H20" s="4"/>
      <c r="I20" s="5">
        <f t="shared" si="16"/>
        <v>4</v>
      </c>
      <c r="J20" s="6">
        <f>SUM(G$12:G20)</f>
        <v>957</v>
      </c>
      <c r="K20" s="6">
        <f t="shared" si="17"/>
        <v>43</v>
      </c>
      <c r="L20" s="7">
        <f t="shared" si="18"/>
        <v>240</v>
      </c>
      <c r="M20" s="4">
        <f t="shared" si="19"/>
        <v>160</v>
      </c>
      <c r="N20" s="111">
        <f t="shared" si="20"/>
        <v>0.66666666666666663</v>
      </c>
      <c r="O20" s="112"/>
      <c r="P20" s="33"/>
      <c r="Q20" s="61">
        <v>0</v>
      </c>
      <c r="R20" s="61">
        <v>0</v>
      </c>
      <c r="S20" s="61">
        <v>0</v>
      </c>
      <c r="T20" s="108" t="s">
        <v>73</v>
      </c>
      <c r="U20" s="109"/>
      <c r="V20" s="109"/>
      <c r="W20" s="110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42121</v>
      </c>
      <c r="C21" s="36" t="s">
        <v>74</v>
      </c>
      <c r="D21" s="50"/>
      <c r="E21" s="50">
        <v>0.1</v>
      </c>
      <c r="F21" s="82">
        <v>0</v>
      </c>
      <c r="G21" s="10">
        <v>7</v>
      </c>
      <c r="H21" s="4" t="e">
        <f>IF(G21="","",(IF(#REF!=0,"",(#REF!*G21*#REF!))))</f>
        <v>#REF!</v>
      </c>
      <c r="I21" s="5">
        <f t="shared" si="0"/>
        <v>0.1</v>
      </c>
      <c r="J21" s="6">
        <f>SUM(G$12:G21)</f>
        <v>964</v>
      </c>
      <c r="K21" s="6">
        <f t="shared" si="8"/>
        <v>36</v>
      </c>
      <c r="L21" s="7">
        <f t="shared" si="1"/>
        <v>6</v>
      </c>
      <c r="M21" s="4">
        <f t="shared" si="4"/>
        <v>7</v>
      </c>
      <c r="N21" s="111">
        <f t="shared" si="5"/>
        <v>1.1666666666666667</v>
      </c>
      <c r="O21" s="112"/>
      <c r="P21" s="33"/>
      <c r="Q21" s="8">
        <v>0</v>
      </c>
      <c r="R21" s="8">
        <v>0</v>
      </c>
      <c r="S21" s="8">
        <v>0</v>
      </c>
      <c r="T21" s="220" t="s">
        <v>75</v>
      </c>
      <c r="U21" s="221"/>
      <c r="V21" s="221"/>
      <c r="W21" s="222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964</v>
      </c>
      <c r="K22" s="6">
        <f t="shared" si="8"/>
        <v>36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 t="s">
        <v>76</v>
      </c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964</v>
      </c>
      <c r="K23" s="6">
        <f t="shared" si="8"/>
        <v>36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28.1</v>
      </c>
      <c r="F24" s="62">
        <f>SUM(F13:F23)</f>
        <v>4</v>
      </c>
      <c r="G24" s="62">
        <f>SUM(G13:G23)</f>
        <v>964</v>
      </c>
      <c r="H24" s="84"/>
      <c r="I24" s="62">
        <f t="shared" si="0"/>
        <v>32.1</v>
      </c>
      <c r="J24" s="85">
        <f>J23</f>
        <v>964</v>
      </c>
      <c r="K24" s="85">
        <f t="shared" si="8"/>
        <v>36</v>
      </c>
      <c r="L24" s="86">
        <f>SUM(L13:L23)</f>
        <v>1686</v>
      </c>
      <c r="M24" s="84">
        <f>SUM(M13:M23)</f>
        <v>964</v>
      </c>
      <c r="N24" s="122">
        <f>SUM(M24/L24)</f>
        <v>0.571767497034401</v>
      </c>
      <c r="O24" s="123"/>
      <c r="P24" s="87"/>
      <c r="Q24" s="86">
        <f>SUM(Q13:Q23)</f>
        <v>0</v>
      </c>
      <c r="R24" s="86"/>
      <c r="S24" s="86">
        <f>SUM(S13:S23)</f>
        <v>16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1000</v>
      </c>
      <c r="L26" s="170" t="s">
        <v>55</v>
      </c>
      <c r="M26" s="171"/>
      <c r="N26" s="170"/>
      <c r="O26" s="172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1000</v>
      </c>
      <c r="L38" s="86">
        <f>SUM(L27:L37)</f>
        <v>0</v>
      </c>
      <c r="M38" s="84">
        <f>SUM(M27:M37)</f>
        <v>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1000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1026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42111</v>
      </c>
      <c r="N56" s="143"/>
      <c r="O56" s="237">
        <v>0.625</v>
      </c>
      <c r="P56" s="117"/>
      <c r="Q56" s="117"/>
      <c r="R56" s="116" t="s">
        <v>69</v>
      </c>
      <c r="S56" s="117"/>
      <c r="T56" s="116" t="s">
        <v>70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16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964</v>
      </c>
      <c r="G60" s="227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2015-04-30T18:34:17Z</cp:lastPrinted>
  <dcterms:created xsi:type="dcterms:W3CDTF">2014-06-10T19:48:08Z</dcterms:created>
  <dcterms:modified xsi:type="dcterms:W3CDTF">2015-04-30T18:34:37Z</dcterms:modified>
</cp:coreProperties>
</file>