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H23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G24" i="1" l="1"/>
  <c r="AH24" i="1" s="1"/>
  <c r="AI52" i="1"/>
  <c r="AG52" i="1"/>
  <c r="AH52" i="1" s="1"/>
  <c r="AC57" i="1"/>
  <c r="AH37" i="1"/>
  <c r="AF38" i="1"/>
  <c r="AC59" i="1"/>
  <c r="AI24" i="1"/>
  <c r="AK24" i="1" s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38" i="1" l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<sst xmlns="http://schemas.openxmlformats.org/spreadsheetml/2006/main" count="153" uniqueCount="80">
  <si>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</si>
  <si>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</si>
  <si>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</si>
  <si>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</si>
  <si>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</si>
  <si>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</si>
  <si>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</si>
  <si>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</si>
  <si>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</si>
  <si>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</si>
  <si>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</si>
  <si>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</si>
  <si>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</si>
  <si>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</si>
  <si>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</si>
  <si>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</si>
  <si>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</si>
  <si>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</si>
  <si>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</si>
  <si>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</si>
  <si>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</si>
  <si>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</si>
  <si>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</si>
  <si>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</si>
  <si>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</si>
  <si>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</si>
  <si>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</si>
  <si>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</si>
  <si>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</si>
  <si>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</si>
  <si>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</si>
  <si>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</si>
  <si>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</si>
  <si>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</si>
  <si>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</si>
  <si>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</si>
  <si>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</si>
  <si>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</si>
  <si>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</si>
  <si>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</si>
  <si>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</si>
  <si>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</si>
  <si>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</si>
  <si>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</si>
  <si>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</si>
  <si>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</si>
  <si>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</si>
  <si>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</si>
  <si>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</si>
  <si>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</si>
  <si>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</si>
  <si>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</si>
  <si>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</si>
  <si>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</si>
  <si>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</si>
  <si>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</si>
  <si>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</si>
  <si>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</si>
  <si>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</si>
  <si>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</si>
  <si>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</si>
  <si>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IL20014</t>
  </si>
  <si>
    <t>IL20014-10</t>
  </si>
  <si>
    <t>Machine #  B/S 17</t>
  </si>
  <si>
    <t>48 SEC</t>
  </si>
  <si>
    <t>Routing:        WASH &amp; PACK DEPT</t>
  </si>
  <si>
    <t>YES</t>
  </si>
  <si>
    <t>DH</t>
  </si>
  <si>
    <t>Had to clean machine</t>
  </si>
  <si>
    <t>100am</t>
  </si>
  <si>
    <t>yes</t>
  </si>
  <si>
    <t>VG</t>
  </si>
  <si>
    <t>1.156Ø0x.990</t>
  </si>
  <si>
    <t>MP</t>
  </si>
  <si>
    <t>Training Jeff</t>
  </si>
  <si>
    <t>Left early</t>
  </si>
  <si>
    <t>JC</t>
  </si>
  <si>
    <t>JOB OUT</t>
  </si>
  <si>
    <t>NO PARTS AT MACH-MR</t>
  </si>
  <si>
    <r>
      <rPr>
        <b/>
        <sz val="11"/>
        <rFont val="Calibri"/>
        <family val="2"/>
        <scheme val="minor"/>
      </rPr>
      <t>E18</t>
    </r>
    <r>
      <rPr>
        <sz val="11"/>
        <rFont val="Calibri"/>
        <family val="2"/>
        <scheme val="minor"/>
      </rPr>
      <t>Reset all tooling/dead stop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</si>
</sst>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3" borderId="8" xfId="1" applyFont="1" applyFill="1" applyBorder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3" fillId="3" borderId="11" xfId="1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9" sqref="F49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 x14ac:dyDescent="0.3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92" t="s">
        <v>45</v>
      </c>
      <c r="S2" s="193"/>
      <c r="T2" s="194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2" t="s">
        <v>45</v>
      </c>
      <c r="AP2" s="193"/>
      <c r="AQ2" s="194"/>
      <c r="AR2" s="145"/>
      <c r="AS2" s="148"/>
      <c r="AT2" s="183"/>
    </row>
    <row r="3" spans="2:46" ht="19.5" customHeight="1" x14ac:dyDescent="0.3">
      <c r="B3" s="147" t="s">
        <v>22</v>
      </c>
      <c r="C3" s="148"/>
      <c r="D3" s="24"/>
      <c r="E3" s="149">
        <v>370205</v>
      </c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5"/>
      <c r="S3" s="196"/>
      <c r="T3" s="197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5"/>
      <c r="AP3" s="196"/>
      <c r="AQ3" s="197"/>
      <c r="AR3" s="145"/>
      <c r="AS3" s="148"/>
      <c r="AT3" s="183"/>
    </row>
    <row r="4" spans="2:46" ht="19.5" customHeight="1" x14ac:dyDescent="0.3">
      <c r="B4" s="213" t="s">
        <v>23</v>
      </c>
      <c r="C4" s="194"/>
      <c r="D4" s="24"/>
      <c r="E4" s="192">
        <v>1300</v>
      </c>
      <c r="F4" s="193"/>
      <c r="G4" s="194"/>
      <c r="H4" s="22"/>
      <c r="I4" s="26"/>
      <c r="J4" s="190"/>
      <c r="K4" s="190"/>
      <c r="L4" s="190"/>
      <c r="M4" s="190"/>
      <c r="N4" s="190"/>
      <c r="O4" s="190"/>
      <c r="P4" s="27"/>
      <c r="Q4" s="27"/>
      <c r="R4" s="198"/>
      <c r="S4" s="199"/>
      <c r="T4" s="200"/>
      <c r="U4" s="190"/>
      <c r="V4" s="190"/>
      <c r="W4" s="191"/>
      <c r="Y4" s="213" t="s">
        <v>23</v>
      </c>
      <c r="Z4" s="194"/>
      <c r="AA4" s="95"/>
      <c r="AB4" s="192"/>
      <c r="AC4" s="193"/>
      <c r="AD4" s="194"/>
      <c r="AE4" s="22"/>
      <c r="AF4" s="26"/>
      <c r="AG4" s="190"/>
      <c r="AH4" s="190"/>
      <c r="AI4" s="190"/>
      <c r="AJ4" s="190"/>
      <c r="AK4" s="190"/>
      <c r="AL4" s="190"/>
      <c r="AM4" s="27"/>
      <c r="AN4" s="27"/>
      <c r="AO4" s="198"/>
      <c r="AP4" s="199"/>
      <c r="AQ4" s="200"/>
      <c r="AR4" s="190"/>
      <c r="AS4" s="190"/>
      <c r="AT4" s="191"/>
    </row>
    <row r="5" spans="2:46" ht="6.75" customHeight="1" x14ac:dyDescent="0.3">
      <c r="B5" s="222"/>
      <c r="C5" s="199"/>
      <c r="D5" s="199"/>
      <c r="E5" s="199"/>
      <c r="F5" s="199"/>
      <c r="G5" s="19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2"/>
      <c r="Z5" s="199"/>
      <c r="AA5" s="199"/>
      <c r="AB5" s="199"/>
      <c r="AC5" s="199"/>
      <c r="AD5" s="19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217" t="s">
        <v>56</v>
      </c>
      <c r="C6" s="218"/>
      <c r="D6" s="218"/>
      <c r="E6" s="219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7" t="s">
        <v>56</v>
      </c>
      <c r="Z6" s="218"/>
      <c r="AA6" s="218"/>
      <c r="AB6" s="219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 x14ac:dyDescent="0.3">
      <c r="B7" s="210" t="s">
        <v>46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  <c r="M7" s="76"/>
      <c r="N7" s="174"/>
      <c r="O7" s="175"/>
      <c r="P7" s="175"/>
      <c r="Q7" s="175"/>
      <c r="R7" s="201" t="s">
        <v>57</v>
      </c>
      <c r="S7" s="201"/>
      <c r="T7" s="201"/>
      <c r="U7" s="145"/>
      <c r="V7" s="148"/>
      <c r="W7" s="183"/>
      <c r="Y7" s="210" t="s">
        <v>46</v>
      </c>
      <c r="Z7" s="211"/>
      <c r="AA7" s="211"/>
      <c r="AB7" s="211"/>
      <c r="AC7" s="211"/>
      <c r="AD7" s="211"/>
      <c r="AE7" s="211"/>
      <c r="AF7" s="211"/>
      <c r="AG7" s="211"/>
      <c r="AH7" s="211"/>
      <c r="AI7" s="212"/>
      <c r="AJ7" s="76"/>
      <c r="AK7" s="174"/>
      <c r="AL7" s="175"/>
      <c r="AM7" s="175"/>
      <c r="AN7" s="175"/>
      <c r="AO7" s="201" t="s">
        <v>57</v>
      </c>
      <c r="AP7" s="201"/>
      <c r="AQ7" s="201"/>
      <c r="AR7" s="145"/>
      <c r="AS7" s="148"/>
      <c r="AT7" s="183"/>
    </row>
    <row r="8" spans="2:46" ht="16.5" customHeight="1" x14ac:dyDescent="0.3">
      <c r="B8" s="213"/>
      <c r="C8" s="193"/>
      <c r="D8" s="193"/>
      <c r="E8" s="193"/>
      <c r="F8" s="193"/>
      <c r="G8" s="193"/>
      <c r="H8" s="193"/>
      <c r="I8" s="193"/>
      <c r="J8" s="193"/>
      <c r="K8" s="193"/>
      <c r="L8" s="194"/>
      <c r="M8" s="76"/>
      <c r="N8" s="174"/>
      <c r="O8" s="175"/>
      <c r="P8" s="175"/>
      <c r="Q8" s="175"/>
      <c r="R8" s="201" t="s">
        <v>58</v>
      </c>
      <c r="S8" s="201"/>
      <c r="T8" s="201"/>
      <c r="U8" s="145"/>
      <c r="V8" s="148"/>
      <c r="W8" s="183"/>
      <c r="Y8" s="213"/>
      <c r="Z8" s="193"/>
      <c r="AA8" s="193"/>
      <c r="AB8" s="193"/>
      <c r="AC8" s="193"/>
      <c r="AD8" s="193"/>
      <c r="AE8" s="193"/>
      <c r="AF8" s="193"/>
      <c r="AG8" s="193"/>
      <c r="AH8" s="193"/>
      <c r="AI8" s="194"/>
      <c r="AJ8" s="76"/>
      <c r="AK8" s="174"/>
      <c r="AL8" s="175"/>
      <c r="AM8" s="175"/>
      <c r="AN8" s="175"/>
      <c r="AO8" s="201" t="s">
        <v>58</v>
      </c>
      <c r="AP8" s="201"/>
      <c r="AQ8" s="201"/>
      <c r="AR8" s="145"/>
      <c r="AS8" s="148"/>
      <c r="AT8" s="183"/>
    </row>
    <row r="9" spans="2:46" ht="16.5" customHeight="1" thickBot="1" x14ac:dyDescent="0.35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6"/>
      <c r="M9" s="65"/>
      <c r="N9" s="208"/>
      <c r="O9" s="209"/>
      <c r="P9" s="209"/>
      <c r="Q9" s="209"/>
      <c r="R9" s="232" t="s">
        <v>59</v>
      </c>
      <c r="S9" s="232"/>
      <c r="T9" s="232"/>
      <c r="U9" s="205"/>
      <c r="V9" s="206"/>
      <c r="W9" s="207"/>
      <c r="Y9" s="214"/>
      <c r="Z9" s="215"/>
      <c r="AA9" s="215"/>
      <c r="AB9" s="215"/>
      <c r="AC9" s="215"/>
      <c r="AD9" s="215"/>
      <c r="AE9" s="215"/>
      <c r="AF9" s="215"/>
      <c r="AG9" s="215"/>
      <c r="AH9" s="215"/>
      <c r="AI9" s="216"/>
      <c r="AJ9" s="65"/>
      <c r="AK9" s="208"/>
      <c r="AL9" s="209"/>
      <c r="AM9" s="209"/>
      <c r="AN9" s="209"/>
      <c r="AO9" s="232" t="s">
        <v>59</v>
      </c>
      <c r="AP9" s="232"/>
      <c r="AQ9" s="232"/>
      <c r="AR9" s="205"/>
      <c r="AS9" s="206"/>
      <c r="AT9" s="207"/>
    </row>
    <row r="10" spans="2:46" ht="20.25" customHeight="1" x14ac:dyDescent="0.3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2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2" t="s">
        <v>19</v>
      </c>
      <c r="AS10" s="154" t="s">
        <v>28</v>
      </c>
      <c r="AT10" s="176" t="s">
        <v>29</v>
      </c>
    </row>
    <row r="11" spans="2:46" ht="30.75" customHeight="1" thickBot="1" x14ac:dyDescent="0.35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3"/>
      <c r="V11" s="204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3"/>
      <c r="AS11" s="204"/>
      <c r="AT11" s="177"/>
    </row>
    <row r="12" spans="2:46" ht="15" customHeight="1" x14ac:dyDescent="0.3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1300</v>
      </c>
      <c r="L12" s="169" t="s">
        <v>55</v>
      </c>
      <c r="M12" s="170"/>
      <c r="N12" s="169" t="s">
        <v>64</v>
      </c>
      <c r="O12" s="171"/>
      <c r="P12" s="70"/>
      <c r="Q12" s="70"/>
      <c r="R12" s="70"/>
      <c r="S12" s="71"/>
      <c r="T12" s="72">
        <v>60</v>
      </c>
      <c r="U12" s="72">
        <v>4</v>
      </c>
      <c r="V12" s="54">
        <f>SUM(F13:F23)</f>
        <v>5</v>
      </c>
      <c r="W12" s="55">
        <f>U12/V12</f>
        <v>0.8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42179</v>
      </c>
      <c r="C13" s="30" t="s">
        <v>73</v>
      </c>
      <c r="D13" s="30"/>
      <c r="E13" s="30">
        <v>0</v>
      </c>
      <c r="F13" s="80">
        <v>3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0</v>
      </c>
      <c r="K13" s="6">
        <f>E$4-J13</f>
        <v>1300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6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40"/>
      <c r="AR13" s="241"/>
      <c r="AS13" s="241"/>
      <c r="AT13" s="242"/>
    </row>
    <row r="14" spans="2:46" ht="15" customHeight="1" x14ac:dyDescent="0.3">
      <c r="B14" s="29">
        <v>42179</v>
      </c>
      <c r="C14" s="30" t="s">
        <v>67</v>
      </c>
      <c r="D14" s="30"/>
      <c r="E14" s="30">
        <v>7.5</v>
      </c>
      <c r="F14" s="81">
        <v>0</v>
      </c>
      <c r="G14" s="32">
        <v>347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347</v>
      </c>
      <c r="K14" s="6">
        <f>E$4-J14</f>
        <v>953</v>
      </c>
      <c r="L14" s="7">
        <f t="shared" si="1"/>
        <v>450</v>
      </c>
      <c r="M14" s="4">
        <f t="shared" ref="M14:M23" si="4">G14</f>
        <v>347</v>
      </c>
      <c r="N14" s="110">
        <f t="shared" ref="N14:N23" si="5">IF(L14=0,"",(M14/L14))</f>
        <v>0.77111111111111108</v>
      </c>
      <c r="O14" s="111"/>
      <c r="P14" s="33"/>
      <c r="Q14" s="30">
        <v>0.5</v>
      </c>
      <c r="R14" s="30">
        <v>4</v>
      </c>
      <c r="S14" s="30">
        <v>0</v>
      </c>
      <c r="T14" s="107" t="s">
        <v>68</v>
      </c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 x14ac:dyDescent="0.3">
      <c r="B15" s="29">
        <v>42180</v>
      </c>
      <c r="C15" s="30" t="s">
        <v>73</v>
      </c>
      <c r="D15" s="30"/>
      <c r="E15" s="30">
        <v>2</v>
      </c>
      <c r="F15" s="81">
        <v>0</v>
      </c>
      <c r="G15" s="32">
        <v>75</v>
      </c>
      <c r="H15" s="4" t="e">
        <f>IF(G15="","",(IF(#REF!=0,"",(#REF!*G15*#REF!))))</f>
        <v>#REF!</v>
      </c>
      <c r="I15" s="5">
        <f t="shared" si="0"/>
        <v>2</v>
      </c>
      <c r="J15" s="6">
        <f>SUM(G$12:G15)</f>
        <v>422</v>
      </c>
      <c r="K15" s="6">
        <f>E$4-J15</f>
        <v>878</v>
      </c>
      <c r="L15" s="7">
        <f t="shared" si="1"/>
        <v>120</v>
      </c>
      <c r="M15" s="4">
        <f t="shared" si="4"/>
        <v>75</v>
      </c>
      <c r="N15" s="110">
        <f t="shared" si="5"/>
        <v>0.625</v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 x14ac:dyDescent="0.3">
      <c r="B16" s="9">
        <v>42180</v>
      </c>
      <c r="C16" s="35" t="s">
        <v>67</v>
      </c>
      <c r="D16" s="50"/>
      <c r="E16" s="50">
        <v>7.5</v>
      </c>
      <c r="F16" s="82">
        <v>0</v>
      </c>
      <c r="G16" s="10">
        <v>343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765</v>
      </c>
      <c r="K16" s="6">
        <f t="shared" ref="K16:K24" si="8">E$4-J16</f>
        <v>535</v>
      </c>
      <c r="L16" s="7">
        <f t="shared" si="1"/>
        <v>450</v>
      </c>
      <c r="M16" s="4">
        <f t="shared" si="4"/>
        <v>343</v>
      </c>
      <c r="N16" s="110">
        <f t="shared" si="5"/>
        <v>0.76222222222222225</v>
      </c>
      <c r="O16" s="111"/>
      <c r="P16" s="33"/>
      <c r="Q16" s="8">
        <v>0.5</v>
      </c>
      <c r="R16" s="8">
        <v>4</v>
      </c>
      <c r="S16" s="8">
        <v>0</v>
      </c>
      <c r="T16" s="107" t="s">
        <v>74</v>
      </c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 x14ac:dyDescent="0.3">
      <c r="B17" s="9">
        <v>42181</v>
      </c>
      <c r="C17" s="35" t="s">
        <v>76</v>
      </c>
      <c r="D17" s="61"/>
      <c r="E17" s="61">
        <v>3.5</v>
      </c>
      <c r="F17" s="82">
        <v>0</v>
      </c>
      <c r="G17" s="10">
        <v>126</v>
      </c>
      <c r="H17" s="4"/>
      <c r="I17" s="5">
        <f t="shared" ref="I17" si="10">IF(G17="","",(SUM(E17+F17+Q17)))</f>
        <v>3.5</v>
      </c>
      <c r="J17" s="6">
        <f>SUM(G$12:G17)</f>
        <v>891</v>
      </c>
      <c r="K17" s="6">
        <f t="shared" ref="K17" si="11">E$4-J17</f>
        <v>409</v>
      </c>
      <c r="L17" s="7">
        <f t="shared" ref="L17" si="12">IF(G17="",0,$T$12*(I17-F17-Q17))</f>
        <v>210</v>
      </c>
      <c r="M17" s="4">
        <f t="shared" ref="M17" si="13">G17</f>
        <v>126</v>
      </c>
      <c r="N17" s="110">
        <f t="shared" ref="N17" si="14">IF(L17=0,"",(M17/L17))</f>
        <v>0.6</v>
      </c>
      <c r="O17" s="111"/>
      <c r="P17" s="33"/>
      <c r="Q17" s="61">
        <v>0</v>
      </c>
      <c r="R17" s="61">
        <v>0</v>
      </c>
      <c r="S17" s="61">
        <v>0</v>
      </c>
      <c r="T17" s="107" t="s">
        <v>75</v>
      </c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 x14ac:dyDescent="0.3">
      <c r="B18" s="101">
        <v>42181</v>
      </c>
      <c r="C18" s="59" t="s">
        <v>73</v>
      </c>
      <c r="D18" s="61"/>
      <c r="E18" s="61">
        <v>0</v>
      </c>
      <c r="F18" s="82">
        <v>2</v>
      </c>
      <c r="G18" s="10">
        <v>0</v>
      </c>
      <c r="H18" s="4"/>
      <c r="I18" s="5">
        <f t="shared" ref="I18:I20" si="16">IF(G18="","",(SUM(E18+F18+Q18)))</f>
        <v>2</v>
      </c>
      <c r="J18" s="6">
        <f>SUM(G$12:G18)</f>
        <v>891</v>
      </c>
      <c r="K18" s="6">
        <f t="shared" ref="K18:K20" si="17">E$4-J18</f>
        <v>409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>
        <v>0</v>
      </c>
      <c r="R18" s="61">
        <v>0</v>
      </c>
      <c r="S18" s="61">
        <v>7</v>
      </c>
      <c r="T18" s="67" t="s">
        <v>79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>
        <v>42181</v>
      </c>
      <c r="C19" s="59" t="s">
        <v>67</v>
      </c>
      <c r="D19" s="61"/>
      <c r="E19" s="61">
        <v>8</v>
      </c>
      <c r="F19" s="82">
        <v>0</v>
      </c>
      <c r="G19" s="10">
        <v>326</v>
      </c>
      <c r="H19" s="4"/>
      <c r="I19" s="5">
        <f t="shared" si="16"/>
        <v>8</v>
      </c>
      <c r="J19" s="6">
        <f>SUM(G$12:G19)</f>
        <v>1217</v>
      </c>
      <c r="K19" s="6">
        <f t="shared" si="17"/>
        <v>83</v>
      </c>
      <c r="L19" s="7">
        <f t="shared" si="18"/>
        <v>480</v>
      </c>
      <c r="M19" s="4">
        <f t="shared" si="19"/>
        <v>326</v>
      </c>
      <c r="N19" s="110">
        <f t="shared" si="20"/>
        <v>0.6791666666666667</v>
      </c>
      <c r="O19" s="111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1217</v>
      </c>
      <c r="K20" s="6">
        <f t="shared" si="17"/>
        <v>83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187" t="s">
        <v>77</v>
      </c>
      <c r="U20" s="188"/>
      <c r="V20" s="188"/>
      <c r="W20" s="18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1217</v>
      </c>
      <c r="K21" s="6">
        <f t="shared" si="8"/>
        <v>83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 t="s">
        <v>78</v>
      </c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1217</v>
      </c>
      <c r="K22" s="6">
        <f t="shared" si="8"/>
        <v>83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1217</v>
      </c>
      <c r="K23" s="6">
        <f t="shared" si="8"/>
        <v>83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 x14ac:dyDescent="0.3">
      <c r="B24" s="123" t="s">
        <v>20</v>
      </c>
      <c r="C24" s="124"/>
      <c r="D24" s="52"/>
      <c r="E24" s="62">
        <f>SUM(E13:E23)</f>
        <v>28.5</v>
      </c>
      <c r="F24" s="62">
        <f>SUM(F13:F23)</f>
        <v>5</v>
      </c>
      <c r="G24" s="62">
        <f>SUM(G13:G23)</f>
        <v>1217</v>
      </c>
      <c r="H24" s="84"/>
      <c r="I24" s="62">
        <f t="shared" si="0"/>
        <v>34.5</v>
      </c>
      <c r="J24" s="85">
        <f>J23</f>
        <v>1217</v>
      </c>
      <c r="K24" s="85">
        <f t="shared" si="8"/>
        <v>83</v>
      </c>
      <c r="L24" s="86">
        <f>SUM(L13:L23)</f>
        <v>1710</v>
      </c>
      <c r="M24" s="84">
        <f>SUM(M13:M23)</f>
        <v>1217</v>
      </c>
      <c r="N24" s="121">
        <f>SUM(M24/L24)</f>
        <v>0.71169590643274849</v>
      </c>
      <c r="O24" s="122"/>
      <c r="P24" s="87"/>
      <c r="Q24" s="86">
        <f>SUM(Q13:Q23)</f>
        <v>1</v>
      </c>
      <c r="R24" s="86"/>
      <c r="S24" s="86">
        <f>SUM(S13:S23)</f>
        <v>13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" thickBot="1" x14ac:dyDescent="0.35">
      <c r="B25" s="161" t="s">
        <v>65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3" t="s">
        <v>37</v>
      </c>
      <c r="Z25" s="244"/>
      <c r="AA25" s="244"/>
      <c r="AB25" s="244"/>
      <c r="AC25" s="244"/>
      <c r="AD25" s="245"/>
      <c r="AE25" s="245"/>
      <c r="AF25" s="245"/>
      <c r="AG25" s="245"/>
      <c r="AH25" s="245"/>
      <c r="AI25" s="244"/>
      <c r="AJ25" s="244"/>
      <c r="AK25" s="244"/>
      <c r="AL25" s="244"/>
      <c r="AM25" s="244"/>
      <c r="AN25" s="244"/>
      <c r="AO25" s="244"/>
      <c r="AP25" s="244"/>
      <c r="AQ25" s="245"/>
      <c r="AR25" s="245"/>
      <c r="AS25" s="245"/>
      <c r="AT25" s="246"/>
    </row>
    <row r="26" spans="2:46" ht="15" customHeight="1" x14ac:dyDescent="0.3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1300</v>
      </c>
      <c r="L26" s="169" t="s">
        <v>55</v>
      </c>
      <c r="M26" s="170"/>
      <c r="N26" s="169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1300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3"/>
      <c r="AR27" s="234"/>
      <c r="AS27" s="234"/>
      <c r="AT27" s="235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1300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1300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1300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1300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1300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1300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1300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1300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1300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1300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 x14ac:dyDescent="0.3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1300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" thickBot="1" x14ac:dyDescent="0.35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 x14ac:dyDescent="0.3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1300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1300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1300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1300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1300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1300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1300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1300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1300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1300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1300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1300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 x14ac:dyDescent="0.3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1300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 x14ac:dyDescent="0.35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100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 x14ac:dyDescent="0.3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 x14ac:dyDescent="0.3">
      <c r="B56" s="133" t="s">
        <v>51</v>
      </c>
      <c r="C56" s="134"/>
      <c r="D56" s="134"/>
      <c r="E56" s="134"/>
      <c r="F56" s="125">
        <v>1189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>
        <v>42111</v>
      </c>
      <c r="N56" s="142"/>
      <c r="O56" s="236">
        <v>0.625</v>
      </c>
      <c r="P56" s="116"/>
      <c r="Q56" s="116"/>
      <c r="R56" s="115" t="s">
        <v>66</v>
      </c>
      <c r="S56" s="116"/>
      <c r="T56" s="115" t="s">
        <v>67</v>
      </c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133" t="s">
        <v>50</v>
      </c>
      <c r="C57" s="134"/>
      <c r="D57" s="134"/>
      <c r="E57" s="134"/>
      <c r="F57" s="125">
        <f>SUM(S24+S38+S52)</f>
        <v>13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>
        <v>42179</v>
      </c>
      <c r="N57" s="142"/>
      <c r="O57" s="116" t="s">
        <v>69</v>
      </c>
      <c r="P57" s="116"/>
      <c r="Q57" s="116"/>
      <c r="R57" s="116" t="s">
        <v>70</v>
      </c>
      <c r="S57" s="116"/>
      <c r="T57" s="116" t="s">
        <v>71</v>
      </c>
      <c r="U57" s="116"/>
      <c r="V57" s="116" t="s">
        <v>72</v>
      </c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20" t="s">
        <v>44</v>
      </c>
      <c r="K58" s="221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20" t="s">
        <v>44</v>
      </c>
      <c r="AH58" s="221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 x14ac:dyDescent="0.3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1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1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 x14ac:dyDescent="0.35">
      <c r="B60" s="223" t="s">
        <v>47</v>
      </c>
      <c r="C60" s="224"/>
      <c r="D60" s="224"/>
      <c r="E60" s="224"/>
      <c r="F60" s="225">
        <f>G24</f>
        <v>1217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 x14ac:dyDescent="0.3">
      <c r="B61" s="227"/>
      <c r="C61" s="227"/>
      <c r="D61" s="227"/>
      <c r="E61" s="227"/>
      <c r="F61" s="228"/>
      <c r="G61" s="228"/>
    </row>
  </sheetData>
  <mergeCells count="361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T20:W20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2015-04-20T12:27:14Z</cp:lastPrinted>
  <dcterms:created xsi:type="dcterms:W3CDTF">2014-06-10T19:48:08Z</dcterms:created>
  <dcterms:modified xsi:type="dcterms:W3CDTF">2015-06-29T19:12:32Z</dcterms:modified>
</cp:coreProperties>
</file>