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<sst xmlns="http://schemas.openxmlformats.org/spreadsheetml/2006/main" count="149" uniqueCount="72">
  <si>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</si>
  <si>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</si>
  <si>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</si>
  <si>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</si>
  <si>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</si>
  <si>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</si>
  <si>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</si>
  <si>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</si>
  <si>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</si>
  <si>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</si>
  <si>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</si>
  <si>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</si>
  <si>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</si>
  <si>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</si>
  <si>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</si>
  <si>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</si>
  <si>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</si>
  <si>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</si>
  <si>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</si>
  <si>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</si>
  <si>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</si>
  <si>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</si>
  <si>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</si>
  <si>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</si>
  <si>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</si>
  <si>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</si>
  <si>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</si>
  <si>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</si>
  <si>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</si>
  <si>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</si>
  <si>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</si>
  <si>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</si>
  <si>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</si>
  <si>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</si>
  <si>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</si>
  <si>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</si>
  <si>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</si>
  <si>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</si>
  <si>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</si>
  <si>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</si>
  <si>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</si>
  <si>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</si>
  <si>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</si>
  <si>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</si>
  <si>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</si>
  <si>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</si>
  <si>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</si>
  <si>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</si>
  <si>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</si>
  <si>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</si>
  <si>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</si>
  <si>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</si>
  <si>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</si>
  <si>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</si>
  <si>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</si>
  <si>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</si>
  <si>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</si>
  <si>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</si>
  <si>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</si>
  <si>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</si>
  <si>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</si>
  <si>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M30090</t>
  </si>
  <si>
    <t>A02002-0032</t>
  </si>
  <si>
    <t>Machine #  OKUMA</t>
  </si>
  <si>
    <t>BA</t>
  </si>
  <si>
    <t>BJ</t>
  </si>
  <si>
    <t>JO</t>
  </si>
  <si>
    <t>YES</t>
  </si>
  <si>
    <t>JC</t>
  </si>
  <si>
    <t>.5 cutting stock</t>
  </si>
  <si>
    <t>7M 30SEC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</si>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</sst>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384964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350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350</v>
      </c>
      <c r="L12" s="169" t="s">
        <v>55</v>
      </c>
      <c r="M12" s="170"/>
      <c r="N12" s="169" t="s">
        <v>70</v>
      </c>
      <c r="O12" s="171"/>
      <c r="P12" s="67"/>
      <c r="Q12" s="67"/>
      <c r="R12" s="67"/>
      <c r="S12" s="68"/>
      <c r="T12" s="69">
        <v>6</v>
      </c>
      <c r="U12" s="69"/>
      <c r="V12" s="54">
        <f>SUM(F13:F23)</f>
        <v>3.5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42275</v>
      </c>
      <c r="C13" s="30" t="s">
        <v>64</v>
      </c>
      <c r="D13" s="30"/>
      <c r="E13" s="30">
        <v>0</v>
      </c>
      <c r="F13" s="77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350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42276</v>
      </c>
      <c r="C14" s="30" t="s">
        <v>65</v>
      </c>
      <c r="D14" s="30"/>
      <c r="E14" s="30">
        <v>7</v>
      </c>
      <c r="F14" s="78">
        <v>0</v>
      </c>
      <c r="G14" s="32">
        <v>36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36</v>
      </c>
      <c r="K14" s="6">
        <f>E$4-J14</f>
        <v>314</v>
      </c>
      <c r="L14" s="7">
        <f t="shared" si="1"/>
        <v>42</v>
      </c>
      <c r="M14" s="4">
        <f t="shared" ref="M14:M23" si="4">G14</f>
        <v>36</v>
      </c>
      <c r="N14" s="110">
        <f t="shared" ref="N14:N23" si="5">IF(L14=0,"",(M14/L14))</f>
        <v>0.8571428571428571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42276</v>
      </c>
      <c r="C15" s="30" t="s">
        <v>66</v>
      </c>
      <c r="D15" s="30"/>
      <c r="E15" s="30">
        <v>7</v>
      </c>
      <c r="F15" s="78">
        <v>0</v>
      </c>
      <c r="G15" s="32">
        <v>37</v>
      </c>
      <c r="H15" s="4" t="e">
        <f>IF(G15="","",(IF(#REF!=0,"",(#REF!*G15*#REF!))))</f>
        <v>#REF!</v>
      </c>
      <c r="I15" s="5">
        <f t="shared" si="0"/>
        <v>7</v>
      </c>
      <c r="J15" s="6">
        <f>SUM(G$12:G15)</f>
        <v>73</v>
      </c>
      <c r="K15" s="6">
        <f>E$4-J15</f>
        <v>277</v>
      </c>
      <c r="L15" s="7">
        <f t="shared" si="1"/>
        <v>42</v>
      </c>
      <c r="M15" s="4">
        <f t="shared" si="4"/>
        <v>37</v>
      </c>
      <c r="N15" s="110">
        <f t="shared" si="5"/>
        <v>0.88095238095238093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>
        <v>42276</v>
      </c>
      <c r="C16" s="35" t="s">
        <v>64</v>
      </c>
      <c r="D16" s="50"/>
      <c r="E16" s="50">
        <v>8</v>
      </c>
      <c r="F16" s="79">
        <v>0</v>
      </c>
      <c r="G16" s="10">
        <v>47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120</v>
      </c>
      <c r="K16" s="6">
        <f t="shared" ref="K16:K24" si="8">E$4-J16</f>
        <v>230</v>
      </c>
      <c r="L16" s="7">
        <f t="shared" si="1"/>
        <v>48</v>
      </c>
      <c r="M16" s="4">
        <f t="shared" si="4"/>
        <v>47</v>
      </c>
      <c r="N16" s="110">
        <f t="shared" si="5"/>
        <v>0.97916666666666663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>
        <v>42277</v>
      </c>
      <c r="C17" s="35" t="s">
        <v>65</v>
      </c>
      <c r="D17" s="61"/>
      <c r="E17" s="61">
        <v>6.5</v>
      </c>
      <c r="F17" s="79">
        <v>0</v>
      </c>
      <c r="G17" s="10">
        <v>42</v>
      </c>
      <c r="H17" s="4"/>
      <c r="I17" s="5">
        <f t="shared" ref="I17" si="10">IF(G17="","",(SUM(E17+F17+Q17)))</f>
        <v>6.5</v>
      </c>
      <c r="J17" s="6">
        <f>SUM(G$12:G17)</f>
        <v>162</v>
      </c>
      <c r="K17" s="6">
        <f t="shared" ref="K17" si="11">E$4-J17</f>
        <v>188</v>
      </c>
      <c r="L17" s="7">
        <f t="shared" ref="L17" si="12">IF(G17="",0,$T$12*(I17-F17-Q17))</f>
        <v>39</v>
      </c>
      <c r="M17" s="4">
        <f t="shared" ref="M17" si="13">G17</f>
        <v>42</v>
      </c>
      <c r="N17" s="110">
        <f t="shared" ref="N17" si="14">IF(L17=0,"",(M17/L17))</f>
        <v>1.0769230769230769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>
        <v>42277</v>
      </c>
      <c r="C18" s="59" t="s">
        <v>66</v>
      </c>
      <c r="D18" s="61"/>
      <c r="E18" s="61">
        <v>8</v>
      </c>
      <c r="F18" s="79">
        <v>0</v>
      </c>
      <c r="G18" s="10">
        <v>47</v>
      </c>
      <c r="H18" s="4"/>
      <c r="I18" s="5">
        <f t="shared" ref="I18:I20" si="16">IF(G18="","",(SUM(E18+F18+Q18)))</f>
        <v>8</v>
      </c>
      <c r="J18" s="6">
        <f>SUM(G$12:G18)</f>
        <v>209</v>
      </c>
      <c r="K18" s="6">
        <f t="shared" ref="K18:K20" si="17">E$4-J18</f>
        <v>141</v>
      </c>
      <c r="L18" s="7">
        <f t="shared" ref="L18:L20" si="18">IF(G18="",0,$T$12*(I18-F18-Q18))</f>
        <v>48</v>
      </c>
      <c r="M18" s="4">
        <f t="shared" ref="M18:M20" si="19">G18</f>
        <v>47</v>
      </c>
      <c r="N18" s="110">
        <f t="shared" ref="N18:N20" si="20">IF(L18=0,"",(M18/L18))</f>
        <v>0.97916666666666663</v>
      </c>
      <c r="O18" s="111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42277</v>
      </c>
      <c r="C19" s="59" t="s">
        <v>64</v>
      </c>
      <c r="D19" s="61"/>
      <c r="E19" s="61">
        <v>7.5</v>
      </c>
      <c r="F19" s="79">
        <v>0</v>
      </c>
      <c r="G19" s="10">
        <v>52</v>
      </c>
      <c r="H19" s="4"/>
      <c r="I19" s="5">
        <f t="shared" si="16"/>
        <v>7.5</v>
      </c>
      <c r="J19" s="6">
        <f>SUM(G$12:G19)</f>
        <v>261</v>
      </c>
      <c r="K19" s="6">
        <f t="shared" si="17"/>
        <v>89</v>
      </c>
      <c r="L19" s="7">
        <f t="shared" si="18"/>
        <v>45</v>
      </c>
      <c r="M19" s="4">
        <f t="shared" si="19"/>
        <v>52</v>
      </c>
      <c r="N19" s="110">
        <f t="shared" si="20"/>
        <v>1.1555555555555554</v>
      </c>
      <c r="O19" s="111"/>
      <c r="P19" s="33"/>
      <c r="Q19" s="61">
        <v>0</v>
      </c>
      <c r="R19" s="61">
        <v>0</v>
      </c>
      <c r="S19" s="61">
        <v>0</v>
      </c>
      <c r="T19" s="107" t="s">
        <v>69</v>
      </c>
      <c r="U19" s="108"/>
      <c r="V19" s="108"/>
      <c r="W19" s="109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42278</v>
      </c>
      <c r="C20" s="59" t="s">
        <v>65</v>
      </c>
      <c r="D20" s="61"/>
      <c r="E20" s="61">
        <v>6</v>
      </c>
      <c r="F20" s="79">
        <v>0</v>
      </c>
      <c r="G20" s="10">
        <v>31</v>
      </c>
      <c r="H20" s="4"/>
      <c r="I20" s="5">
        <f t="shared" si="16"/>
        <v>6</v>
      </c>
      <c r="J20" s="6">
        <f>SUM(G$12:G20)</f>
        <v>292</v>
      </c>
      <c r="K20" s="6">
        <f t="shared" si="17"/>
        <v>58</v>
      </c>
      <c r="L20" s="7">
        <f t="shared" si="18"/>
        <v>36</v>
      </c>
      <c r="M20" s="4">
        <f t="shared" si="19"/>
        <v>31</v>
      </c>
      <c r="N20" s="110">
        <f t="shared" si="20"/>
        <v>0.86111111111111116</v>
      </c>
      <c r="O20" s="111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42278</v>
      </c>
      <c r="C21" s="36" t="s">
        <v>66</v>
      </c>
      <c r="D21" s="50"/>
      <c r="E21" s="50">
        <v>7</v>
      </c>
      <c r="F21" s="79">
        <v>0</v>
      </c>
      <c r="G21" s="10">
        <v>44</v>
      </c>
      <c r="H21" s="4" t="e">
        <f>IF(G21="","",(IF(#REF!=0,"",(#REF!*G21*#REF!))))</f>
        <v>#REF!</v>
      </c>
      <c r="I21" s="5">
        <f t="shared" si="0"/>
        <v>7</v>
      </c>
      <c r="J21" s="6">
        <f>SUM(G$12:G21)</f>
        <v>336</v>
      </c>
      <c r="K21" s="6">
        <f t="shared" si="8"/>
        <v>14</v>
      </c>
      <c r="L21" s="7">
        <f t="shared" si="1"/>
        <v>42</v>
      </c>
      <c r="M21" s="4">
        <f t="shared" si="4"/>
        <v>44</v>
      </c>
      <c r="N21" s="110">
        <f t="shared" si="5"/>
        <v>1.0476190476190477</v>
      </c>
      <c r="O21" s="111"/>
      <c r="P21" s="33"/>
      <c r="Q21" s="8">
        <v>0</v>
      </c>
      <c r="R21" s="8">
        <v>0</v>
      </c>
      <c r="S21" s="8">
        <v>0</v>
      </c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>
        <v>42278</v>
      </c>
      <c r="C22" s="60" t="s">
        <v>64</v>
      </c>
      <c r="D22" s="50"/>
      <c r="E22" s="50">
        <v>2.5</v>
      </c>
      <c r="F22" s="79">
        <v>0</v>
      </c>
      <c r="G22" s="10">
        <v>15</v>
      </c>
      <c r="H22" s="4" t="e">
        <f>IF(G22="","",(IF(#REF!=0,"",(#REF!*G22*#REF!))))</f>
        <v>#REF!</v>
      </c>
      <c r="I22" s="5">
        <f t="shared" si="0"/>
        <v>2.5</v>
      </c>
      <c r="J22" s="6">
        <f>SUM(G$12:G22)</f>
        <v>351</v>
      </c>
      <c r="K22" s="6">
        <f t="shared" si="8"/>
        <v>-1</v>
      </c>
      <c r="L22" s="7">
        <f t="shared" si="1"/>
        <v>15</v>
      </c>
      <c r="M22" s="4">
        <f t="shared" si="4"/>
        <v>15</v>
      </c>
      <c r="N22" s="110">
        <f t="shared" si="5"/>
        <v>1</v>
      </c>
      <c r="O22" s="111"/>
      <c r="P22" s="33"/>
      <c r="Q22" s="8">
        <v>0</v>
      </c>
      <c r="R22" s="8">
        <v>0</v>
      </c>
      <c r="S22" s="8">
        <v>0</v>
      </c>
      <c r="T22" s="244" t="s">
        <v>71</v>
      </c>
      <c r="U22" s="245"/>
      <c r="V22" s="245"/>
      <c r="W22" s="246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351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59.5</v>
      </c>
      <c r="F24" s="62">
        <f>SUM(F13:F23)</f>
        <v>3.5</v>
      </c>
      <c r="G24" s="62">
        <f>SUM(G13:G23)</f>
        <v>351</v>
      </c>
      <c r="H24" s="81"/>
      <c r="I24" s="62">
        <f t="shared" si="0"/>
        <v>63</v>
      </c>
      <c r="J24" s="82">
        <f>J23</f>
        <v>351</v>
      </c>
      <c r="K24" s="82">
        <f t="shared" si="8"/>
        <v>-1</v>
      </c>
      <c r="L24" s="83">
        <f>SUM(L13:L23)</f>
        <v>357</v>
      </c>
      <c r="M24" s="81">
        <f>SUM(M13:M23)</f>
        <v>351</v>
      </c>
      <c r="N24" s="121">
        <f>SUM(M24/L24)</f>
        <v>0.98319327731092432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350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350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350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350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>
        <v>42275</v>
      </c>
      <c r="N56" s="142"/>
      <c r="O56" s="233">
        <v>0.81597222222222221</v>
      </c>
      <c r="P56" s="116"/>
      <c r="Q56" s="116"/>
      <c r="R56" s="115" t="s">
        <v>67</v>
      </c>
      <c r="S56" s="116"/>
      <c r="T56" s="115" t="s">
        <v>68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351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2015-10-05T14:46:30Z</dcterms:modified>
</cp:coreProperties>
</file>