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52" s="1"/>
  <c r="AK41"/>
  <c r="AK14"/>
  <c r="AK28"/>
  <c r="AF52"/>
  <c r="AF24"/>
  <c r="AE52"/>
  <c r="J23"/>
  <c r="AK24" l="1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<sst xmlns="http://schemas.openxmlformats.org/spreadsheetml/2006/main" count="153" uniqueCount="76">
  <si>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</si>
  <si>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</si>
  <si>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</si>
  <si>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</si>
  <si>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</si>
  <si>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</si>
  <si>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</si>
  <si>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</si>
  <si>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</si>
  <si>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</si>
  <si>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</si>
  <si>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</si>
  <si>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</si>
  <si>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</si>
  <si>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</si>
  <si>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</si>
  <si>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</si>
  <si>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</si>
  <si>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</si>
  <si>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</si>
  <si>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</si>
  <si>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</si>
  <si>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</si>
  <si>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</si>
  <si>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</si>
  <si>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</si>
  <si>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</si>
  <si>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</si>
  <si>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</si>
  <si>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</si>
  <si>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</si>
  <si>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</si>
  <si>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</si>
  <si>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</si>
  <si>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</si>
  <si>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</si>
  <si>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</si>
  <si>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</si>
  <si>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</si>
  <si>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</si>
  <si>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</si>
  <si>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</si>
  <si>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</si>
  <si>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</si>
  <si>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</si>
  <si>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</si>
  <si>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</si>
  <si>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</si>
  <si>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</si>
  <si>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</si>
  <si>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</si>
  <si>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</si>
  <si>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</si>
  <si>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</si>
  <si>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</si>
  <si>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</si>
  <si>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</si>
  <si>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</si>
  <si>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</si>
  <si>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</si>
  <si>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</si>
  <si>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 xml:space="preserve">Machine #  </t>
  </si>
  <si>
    <t>M30091</t>
  </si>
  <si>
    <t>A</t>
  </si>
  <si>
    <t>JO</t>
  </si>
  <si>
    <t>Set up plus program</t>
  </si>
  <si>
    <t>BA</t>
  </si>
  <si>
    <t>BJ</t>
  </si>
  <si>
    <t>Set up and program</t>
  </si>
  <si>
    <t>ZH</t>
  </si>
  <si>
    <t>JOB OUT</t>
  </si>
  <si>
    <t>NO PARTS AT MACH.-MR</t>
  </si>
  <si>
    <t>1050 AM</t>
  </si>
  <si>
    <t>YES</t>
  </si>
  <si>
    <t>SR</t>
  </si>
  <si>
    <t>Q22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</si>
</sst>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8" xfId="1" applyFont="1" applyBorder="1" applyAlignment="1">
      <alignment horizontal="left"/>
    </xf>
    <xf numFmtId="0" fontId="3" fillId="0" borderId="10" xfId="1" applyFont="1" applyBorder="1" applyAlignment="1">
      <alignment horizontal="left"/>
    </xf>
    <xf numFmtId="0" fontId="3" fillId="0" borderId="11" xfId="1" applyFont="1" applyBorder="1" applyAlignment="1">
      <alignment horizontal="left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T41" sqref="T41:W41"/>
    </sheetView>
  </sheetViews>
  <sheetFormatPr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 t="s">
        <v>63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364524</v>
      </c>
      <c r="F3" s="227"/>
      <c r="G3" s="228"/>
      <c r="H3" s="22"/>
      <c r="I3" s="25"/>
      <c r="J3" s="204" t="s">
        <v>25</v>
      </c>
      <c r="K3" s="229"/>
      <c r="L3" s="204"/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61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42076</v>
      </c>
      <c r="C13" s="30" t="s">
        <v>64</v>
      </c>
      <c r="D13" s="30"/>
      <c r="E13" s="30">
        <v>0.5</v>
      </c>
      <c r="F13" s="77">
        <v>4</v>
      </c>
      <c r="G13" s="32">
        <v>5</v>
      </c>
      <c r="H13" s="4" t="e">
        <f>IF(G13="","",(IF(#REF!=0,"",(#REF!*G13*#REF!))))</f>
        <v>#REF!</v>
      </c>
      <c r="I13" s="5">
        <f t="shared" ref="I13:I24" si="0">IF(G13="","",(SUM(E13+F13+Q13)))</f>
        <v>4.5</v>
      </c>
      <c r="J13" s="6">
        <f>SUM(G$12:G13)</f>
        <v>5</v>
      </c>
      <c r="K13" s="6">
        <f>E$4-J13</f>
        <v>195</v>
      </c>
      <c r="L13" s="7">
        <f t="shared" ref="L13:L23" si="1">IF(G13="",0,$T$12*(I13-F13-Q13))</f>
        <v>0</v>
      </c>
      <c r="M13" s="4">
        <f>G13</f>
        <v>5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 t="s">
        <v>65</v>
      </c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42076</v>
      </c>
      <c r="C14" s="30" t="s">
        <v>66</v>
      </c>
      <c r="D14" s="30"/>
      <c r="E14" s="30">
        <v>8</v>
      </c>
      <c r="F14" s="78">
        <v>0</v>
      </c>
      <c r="G14" s="32">
        <v>60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65</v>
      </c>
      <c r="K14" s="6">
        <f>E$4-J14</f>
        <v>135</v>
      </c>
      <c r="L14" s="7">
        <f t="shared" si="1"/>
        <v>0</v>
      </c>
      <c r="M14" s="4">
        <f t="shared" ref="M14:M23" si="4">G14</f>
        <v>60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42077</v>
      </c>
      <c r="C15" s="30" t="s">
        <v>67</v>
      </c>
      <c r="D15" s="30"/>
      <c r="E15" s="30">
        <v>4.5</v>
      </c>
      <c r="F15" s="78">
        <v>0</v>
      </c>
      <c r="G15" s="32">
        <v>38</v>
      </c>
      <c r="H15" s="4" t="e">
        <f>IF(G15="","",(IF(#REF!=0,"",(#REF!*G15*#REF!))))</f>
        <v>#REF!</v>
      </c>
      <c r="I15" s="5">
        <f t="shared" si="0"/>
        <v>4.5</v>
      </c>
      <c r="J15" s="6">
        <f>SUM(G$12:G15)</f>
        <v>103</v>
      </c>
      <c r="K15" s="6">
        <f>E$4-J15</f>
        <v>97</v>
      </c>
      <c r="L15" s="7">
        <f t="shared" si="1"/>
        <v>0</v>
      </c>
      <c r="M15" s="4">
        <f t="shared" si="4"/>
        <v>38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>
        <v>42077</v>
      </c>
      <c r="C16" s="35" t="s">
        <v>66</v>
      </c>
      <c r="D16" s="50"/>
      <c r="E16" s="50">
        <v>6</v>
      </c>
      <c r="F16" s="79">
        <v>0</v>
      </c>
      <c r="G16" s="10">
        <v>49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152</v>
      </c>
      <c r="K16" s="6">
        <f t="shared" ref="K16:K24" si="8">E$4-J16</f>
        <v>48</v>
      </c>
      <c r="L16" s="7">
        <f t="shared" si="1"/>
        <v>0</v>
      </c>
      <c r="M16" s="4">
        <f t="shared" si="4"/>
        <v>49</v>
      </c>
      <c r="N16" s="135" t="str">
        <f t="shared" si="5"/>
        <v/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>
        <v>42079</v>
      </c>
      <c r="C17" s="35" t="s">
        <v>67</v>
      </c>
      <c r="D17" s="61"/>
      <c r="E17" s="61">
        <v>8</v>
      </c>
      <c r="F17" s="79">
        <v>0</v>
      </c>
      <c r="G17" s="10">
        <v>56</v>
      </c>
      <c r="H17" s="4"/>
      <c r="I17" s="5">
        <f t="shared" ref="I17" si="10">IF(G17="","",(SUM(E17+F17+Q17)))</f>
        <v>8</v>
      </c>
      <c r="J17" s="6">
        <f>SUM(G$12:G17)</f>
        <v>208</v>
      </c>
      <c r="K17" s="6">
        <f t="shared" ref="K17" si="11">E$4-J17</f>
        <v>-8</v>
      </c>
      <c r="L17" s="7">
        <f t="shared" ref="L17" si="12">IF(G17="",0,$T$12*(I17-F17-Q17))</f>
        <v>0</v>
      </c>
      <c r="M17" s="4">
        <f t="shared" ref="M17" si="13">G17</f>
        <v>56</v>
      </c>
      <c r="N17" s="135" t="str">
        <f t="shared" ref="N17" si="14">IF(L17=0,"",(M17/L17))</f>
        <v/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>
        <v>42079</v>
      </c>
      <c r="C18" s="59" t="s">
        <v>64</v>
      </c>
      <c r="D18" s="61"/>
      <c r="E18" s="61">
        <v>2.5</v>
      </c>
      <c r="F18" s="79">
        <v>0</v>
      </c>
      <c r="G18" s="10">
        <v>14</v>
      </c>
      <c r="H18" s="4"/>
      <c r="I18" s="5">
        <f t="shared" ref="I18:I20" si="16">IF(G18="","",(SUM(E18+F18+Q18)))</f>
        <v>2.5</v>
      </c>
      <c r="J18" s="6">
        <f>SUM(G$12:G18)</f>
        <v>222</v>
      </c>
      <c r="K18" s="6">
        <f t="shared" ref="K18:K20" si="17">E$4-J18</f>
        <v>-22</v>
      </c>
      <c r="L18" s="7">
        <f t="shared" ref="L18:L20" si="18">IF(G18="",0,$T$12*(I18-F18-Q18))</f>
        <v>0</v>
      </c>
      <c r="M18" s="4">
        <f t="shared" ref="M18:M20" si="19">G18</f>
        <v>14</v>
      </c>
      <c r="N18" s="135" t="str">
        <f t="shared" ref="N18:N20" si="20">IF(L18=0,"",(M18/L18))</f>
        <v/>
      </c>
      <c r="O18" s="136"/>
      <c r="P18" s="33"/>
      <c r="Q18" s="61">
        <v>0</v>
      </c>
      <c r="R18" s="61">
        <v>0</v>
      </c>
      <c r="S18" s="61">
        <v>0</v>
      </c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16"/>
        <v/>
      </c>
      <c r="J19" s="6">
        <f>SUM(G$12:G19)</f>
        <v>222</v>
      </c>
      <c r="K19" s="6">
        <f t="shared" si="17"/>
        <v>-22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16"/>
        <v/>
      </c>
      <c r="J20" s="6">
        <f>SUM(G$12:G20)</f>
        <v>222</v>
      </c>
      <c r="K20" s="6">
        <f t="shared" si="17"/>
        <v>-22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222</v>
      </c>
      <c r="K21" s="6">
        <f t="shared" si="8"/>
        <v>-22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222</v>
      </c>
      <c r="K22" s="6">
        <f t="shared" si="8"/>
        <v>-22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222</v>
      </c>
      <c r="K23" s="6">
        <f t="shared" si="8"/>
        <v>-22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29.5</v>
      </c>
      <c r="F24" s="62">
        <f>SUM(F13:F23)</f>
        <v>4</v>
      </c>
      <c r="G24" s="62">
        <f>SUM(G13:G23)</f>
        <v>222</v>
      </c>
      <c r="H24" s="81"/>
      <c r="I24" s="62">
        <f t="shared" si="0"/>
        <v>33.5</v>
      </c>
      <c r="J24" s="82">
        <f>J23</f>
        <v>222</v>
      </c>
      <c r="K24" s="82">
        <f t="shared" si="8"/>
        <v>-22</v>
      </c>
      <c r="L24" s="83">
        <f>SUM(L13:L23)</f>
        <v>0</v>
      </c>
      <c r="M24" s="81">
        <f>SUM(M13:M23)</f>
        <v>222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22"/>
        <v>0</v>
      </c>
      <c r="AG24" s="82">
        <f>AG23</f>
        <v>0</v>
      </c>
      <c r="AH24" s="82">
        <f t="shared" si="9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5" t="s">
        <v>37</v>
      </c>
      <c r="C25" s="246"/>
      <c r="D25" s="246"/>
      <c r="E25" s="246"/>
      <c r="F25" s="246"/>
      <c r="G25" s="246"/>
      <c r="H25" s="246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7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38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3</v>
      </c>
      <c r="W26" s="57">
        <f>U26/V26</f>
        <v>0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42079</v>
      </c>
      <c r="C27" s="60" t="s">
        <v>64</v>
      </c>
      <c r="D27" s="8"/>
      <c r="E27" s="30">
        <v>2</v>
      </c>
      <c r="F27" s="31">
        <v>3</v>
      </c>
      <c r="G27" s="32">
        <v>25</v>
      </c>
      <c r="H27" s="4" t="e">
        <f>IF(G27="","",(IF(#REF!=0,"",(#REF!*G27*#REF!))))</f>
        <v>#REF!</v>
      </c>
      <c r="I27" s="7">
        <f t="shared" ref="I27:I37" si="23">IF(G27="","",(SUM(E27+F27+Q27)))</f>
        <v>5</v>
      </c>
      <c r="J27" s="6">
        <f>SUM(G$26:G27)</f>
        <v>25</v>
      </c>
      <c r="K27" s="6">
        <f>E$4-J27</f>
        <v>175</v>
      </c>
      <c r="L27" s="7">
        <f t="shared" ref="L27:L37" si="24">IF(G27="",0,T$26*(I27-F27-Q27))</f>
        <v>0</v>
      </c>
      <c r="M27" s="4">
        <f>G27</f>
        <v>25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 t="s">
        <v>68</v>
      </c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>
        <v>42079</v>
      </c>
      <c r="C28" s="60" t="s">
        <v>66</v>
      </c>
      <c r="D28" s="8"/>
      <c r="E28" s="30">
        <v>8</v>
      </c>
      <c r="F28" s="34">
        <v>0</v>
      </c>
      <c r="G28" s="32">
        <v>80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105</v>
      </c>
      <c r="K28" s="6">
        <f>E$4-J28</f>
        <v>95</v>
      </c>
      <c r="L28" s="7">
        <f t="shared" si="24"/>
        <v>0</v>
      </c>
      <c r="M28" s="4">
        <f t="shared" ref="M28:M37" si="27">G28</f>
        <v>80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>
        <v>42080</v>
      </c>
      <c r="C29" s="60" t="s">
        <v>67</v>
      </c>
      <c r="D29" s="58"/>
      <c r="E29" s="58">
        <v>6.5</v>
      </c>
      <c r="F29" s="58">
        <v>0</v>
      </c>
      <c r="G29" s="10">
        <v>62</v>
      </c>
      <c r="H29" s="4"/>
      <c r="I29" s="7">
        <f t="shared" ref="I29:I31" si="31">IF(G29="","",(SUM(E29+F29+Q29)))</f>
        <v>6.5</v>
      </c>
      <c r="J29" s="6">
        <f>SUM(G$26:G29)</f>
        <v>167</v>
      </c>
      <c r="K29" s="6">
        <f t="shared" ref="K29:K31" si="32">E$4-J29</f>
        <v>33</v>
      </c>
      <c r="L29" s="7">
        <f t="shared" ref="L29:L31" si="33">IF(G29="",0,T$26*(I29-F29-Q29))</f>
        <v>0</v>
      </c>
      <c r="M29" s="4">
        <f t="shared" ref="M29:M31" si="34">G29</f>
        <v>62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>
        <v>42080</v>
      </c>
      <c r="C30" s="60" t="s">
        <v>64</v>
      </c>
      <c r="D30" s="58"/>
      <c r="E30" s="58">
        <v>5</v>
      </c>
      <c r="F30" s="58">
        <v>0</v>
      </c>
      <c r="G30" s="10">
        <v>55</v>
      </c>
      <c r="H30" s="4"/>
      <c r="I30" s="7">
        <f t="shared" si="31"/>
        <v>5</v>
      </c>
      <c r="J30" s="6">
        <f>SUM(G$26:G30)</f>
        <v>222</v>
      </c>
      <c r="K30" s="6">
        <f t="shared" si="32"/>
        <v>-22</v>
      </c>
      <c r="L30" s="7">
        <f t="shared" si="33"/>
        <v>0</v>
      </c>
      <c r="M30" s="4">
        <f t="shared" si="34"/>
        <v>55</v>
      </c>
      <c r="N30" s="135" t="str">
        <f t="shared" si="35"/>
        <v/>
      </c>
      <c r="O30" s="136"/>
      <c r="P30" s="33"/>
      <c r="Q30" s="58">
        <v>0</v>
      </c>
      <c r="R30" s="58">
        <v>0</v>
      </c>
      <c r="S30" s="58">
        <v>0</v>
      </c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222</v>
      </c>
      <c r="K31" s="6">
        <f t="shared" si="32"/>
        <v>-22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222</v>
      </c>
      <c r="K32" s="6">
        <f t="shared" ref="K32" si="39">E$4-J32</f>
        <v>-22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222</v>
      </c>
      <c r="K33" s="6">
        <f>E$4-J33</f>
        <v>-22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222</v>
      </c>
      <c r="K34" s="6">
        <f t="shared" ref="K34:K38" si="45">E$4-J34</f>
        <v>-22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222</v>
      </c>
      <c r="K35" s="6">
        <f t="shared" si="45"/>
        <v>-22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222</v>
      </c>
      <c r="K36" s="6">
        <f t="shared" si="45"/>
        <v>-22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222</v>
      </c>
      <c r="K37" s="6">
        <f t="shared" si="45"/>
        <v>-22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21.5</v>
      </c>
      <c r="F38" s="63">
        <f t="shared" si="47"/>
        <v>3</v>
      </c>
      <c r="G38" s="63">
        <f>SUM(G27:G37)</f>
        <v>222</v>
      </c>
      <c r="H38" s="81"/>
      <c r="I38" s="83">
        <f t="shared" ref="I38" si="48">IF(G38="","",(SUM(E38+F38+Q38)))</f>
        <v>24.5</v>
      </c>
      <c r="J38" s="82">
        <f>J37</f>
        <v>222</v>
      </c>
      <c r="K38" s="82">
        <f t="shared" si="45"/>
        <v>-22</v>
      </c>
      <c r="L38" s="83">
        <f>SUM(L27:L37)</f>
        <v>0</v>
      </c>
      <c r="M38" s="81">
        <f>SUM(M27:M37)</f>
        <v>222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1"/>
      <c r="AF38" s="83">
        <f t="shared" ref="AF38" si="50">IF(AD38="","",(SUM(AB38+AC38+AN38)))</f>
        <v>0</v>
      </c>
      <c r="AG38" s="82">
        <f>AG37</f>
        <v>0</v>
      </c>
      <c r="AH38" s="82">
        <f t="shared" si="46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8</v>
      </c>
      <c r="W40" s="57">
        <f>U40/V40</f>
        <v>0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>
        <v>42080</v>
      </c>
      <c r="C41" s="37" t="s">
        <v>69</v>
      </c>
      <c r="D41" s="30"/>
      <c r="E41" s="30">
        <v>0</v>
      </c>
      <c r="F41" s="31">
        <v>2</v>
      </c>
      <c r="G41" s="32">
        <v>65</v>
      </c>
      <c r="H41" s="4" t="e">
        <f>IF(G41="","",(IF(#REF!=0,"",(#REF!*G41*#REF!))))</f>
        <v>#REF!</v>
      </c>
      <c r="I41" s="5">
        <f t="shared" ref="I41:I51" si="51">IF(G41="","",(SUM(E41+F41+Q41)))</f>
        <v>2</v>
      </c>
      <c r="J41" s="6">
        <f>SUM(G$40:G41)</f>
        <v>65</v>
      </c>
      <c r="K41" s="6">
        <f>E$4-J41</f>
        <v>135</v>
      </c>
      <c r="L41" s="7">
        <f t="shared" ref="L41:L51" si="52">IF(G41="",0,T$26*(I41-F41-Q41))</f>
        <v>0</v>
      </c>
      <c r="M41" s="4">
        <f>G41</f>
        <v>65</v>
      </c>
      <c r="N41" s="135" t="str">
        <f>IF(L41=0,"",(M41/L41))</f>
        <v/>
      </c>
      <c r="O41" s="136"/>
      <c r="P41" s="33"/>
      <c r="Q41" s="30">
        <v>0</v>
      </c>
      <c r="R41" s="30">
        <v>0</v>
      </c>
      <c r="S41" s="30">
        <v>3</v>
      </c>
      <c r="T41" s="242" t="s">
        <v>75</v>
      </c>
      <c r="U41" s="243"/>
      <c r="V41" s="243"/>
      <c r="W41" s="24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>
        <v>42081</v>
      </c>
      <c r="C42" s="37" t="s">
        <v>69</v>
      </c>
      <c r="D42" s="30"/>
      <c r="E42" s="30">
        <v>5.5</v>
      </c>
      <c r="F42" s="34">
        <v>6</v>
      </c>
      <c r="G42" s="32">
        <v>147</v>
      </c>
      <c r="H42" s="4" t="e">
        <f>IF(G42="","",(IF(#REF!=0,"",(#REF!*G42*#REF!))))</f>
        <v>#REF!</v>
      </c>
      <c r="I42" s="5">
        <f t="shared" si="51"/>
        <v>11.5</v>
      </c>
      <c r="J42" s="6">
        <f>SUM(G$40:G42)</f>
        <v>212</v>
      </c>
      <c r="K42" s="6">
        <f>E$4-J42</f>
        <v>-12</v>
      </c>
      <c r="L42" s="7">
        <f t="shared" si="52"/>
        <v>0</v>
      </c>
      <c r="M42" s="4">
        <f t="shared" ref="M42:M51" si="55">G42</f>
        <v>147</v>
      </c>
      <c r="N42" s="135" t="str">
        <f t="shared" ref="N42:N51" si="56">IF(L42=0,"",(M42/L42))</f>
        <v/>
      </c>
      <c r="O42" s="136"/>
      <c r="P42" s="33"/>
      <c r="Q42" s="30">
        <v>0</v>
      </c>
      <c r="R42" s="30">
        <v>0</v>
      </c>
      <c r="S42" s="30">
        <v>0</v>
      </c>
      <c r="T42" s="242" t="s">
        <v>70</v>
      </c>
      <c r="U42" s="243"/>
      <c r="V42" s="243"/>
      <c r="W42" s="24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212</v>
      </c>
      <c r="K43" s="6">
        <f t="shared" ref="K43:K45" si="60">E$4-J43</f>
        <v>-12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 t="s">
        <v>71</v>
      </c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212</v>
      </c>
      <c r="K44" s="6">
        <f t="shared" si="60"/>
        <v>-12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212</v>
      </c>
      <c r="K45" s="6">
        <f t="shared" si="60"/>
        <v>-12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212</v>
      </c>
      <c r="K46" s="6">
        <f>E$4-J46</f>
        <v>-12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212</v>
      </c>
      <c r="K47" s="6">
        <f t="shared" ref="K47:K52" si="67">E$4-J47</f>
        <v>-12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212</v>
      </c>
      <c r="K48" s="6">
        <f t="shared" ref="K48" si="69">E$4-J48</f>
        <v>-12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212</v>
      </c>
      <c r="K49" s="6">
        <f t="shared" si="67"/>
        <v>-12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212</v>
      </c>
      <c r="K50" s="6">
        <f t="shared" si="67"/>
        <v>-12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212</v>
      </c>
      <c r="K51" s="6">
        <f t="shared" si="67"/>
        <v>-12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5.5</v>
      </c>
      <c r="F52" s="63">
        <f>SUM(F41:F51)</f>
        <v>8</v>
      </c>
      <c r="G52" s="63">
        <f>SUM(G41:G51)</f>
        <v>212</v>
      </c>
      <c r="H52" s="81" t="e">
        <f>IF(G52="","",(IF(#REF!=0,"",(#REF!*G52*#REF!))))</f>
        <v>#REF!</v>
      </c>
      <c r="I52" s="83">
        <f t="shared" ref="I52" si="73">IF(G52="","",(SUM(E52+F52+Q52)))</f>
        <v>13.5</v>
      </c>
      <c r="J52" s="82">
        <f>J51</f>
        <v>212</v>
      </c>
      <c r="K52" s="82">
        <f t="shared" si="67"/>
        <v>-12</v>
      </c>
      <c r="L52" s="83">
        <f>SUM(L41:L51)</f>
        <v>0</v>
      </c>
      <c r="M52" s="81">
        <f>SUM(M41:M51)</f>
        <v>212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3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74">IF(AD52="","",(SUM(AB52+AC52+AN52)))</f>
        <v>0</v>
      </c>
      <c r="AG52" s="82">
        <f>AG51</f>
        <v>0</v>
      </c>
      <c r="AH52" s="82">
        <f t="shared" si="68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212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42080</v>
      </c>
      <c r="N56" s="114"/>
      <c r="O56" s="240" t="s">
        <v>72</v>
      </c>
      <c r="P56" s="115"/>
      <c r="Q56" s="115"/>
      <c r="R56" s="241" t="s">
        <v>73</v>
      </c>
      <c r="S56" s="115"/>
      <c r="T56" s="241" t="s">
        <v>74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3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212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222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222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tlucz</cp:lastModifiedBy>
  <cp:lastPrinted>2015-04-07T16:12:54Z</cp:lastPrinted>
  <dcterms:created xsi:type="dcterms:W3CDTF">2014-06-10T19:48:08Z</dcterms:created>
  <dcterms:modified xsi:type="dcterms:W3CDTF">2015-04-07T16:16:09Z</dcterms:modified>
</cp:coreProperties>
</file>