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27" i="1" l="1"/>
  <c r="I14" i="1" l="1"/>
  <c r="L14" i="1" s="1"/>
  <c r="J14" i="1"/>
  <c r="K14" i="1" s="1"/>
  <c r="I15" i="1"/>
  <c r="L15" i="1" s="1"/>
  <c r="J15" i="1"/>
  <c r="K15" i="1" s="1"/>
  <c r="I16" i="1"/>
  <c r="L16" i="1" s="1"/>
  <c r="N16" i="1" s="1"/>
  <c r="J16" i="1"/>
  <c r="K16" i="1" s="1"/>
  <c r="I17" i="1"/>
  <c r="L17" i="1" s="1"/>
  <c r="J17" i="1"/>
  <c r="K17" i="1" s="1"/>
  <c r="I18" i="1"/>
  <c r="L18" i="1" s="1"/>
  <c r="J18" i="1"/>
  <c r="K18" i="1" s="1"/>
  <c r="I19" i="1"/>
  <c r="J19" i="1"/>
  <c r="K19" i="1" s="1"/>
  <c r="L19" i="1"/>
  <c r="N19" i="1" s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M13" i="1"/>
  <c r="J13" i="1"/>
  <c r="K13" i="1" s="1"/>
  <c r="I13" i="1"/>
  <c r="L13" i="1" s="1"/>
  <c r="N13" i="1" s="1"/>
  <c r="N18" i="1" l="1"/>
  <c r="N14" i="1"/>
  <c r="N17" i="1"/>
  <c r="N15" i="1"/>
  <c r="AI59" i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<sst xmlns="http://schemas.openxmlformats.org/spreadsheetml/2006/main" count="157" uniqueCount="83">
  <si>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</si>
  <si>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</si>
  <si>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</si>
  <si>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</si>
  <si>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</si>
  <si>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</si>
  <si>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</si>
  <si>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</si>
  <si>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</si>
  <si>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</si>
  <si>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</si>
  <si>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</si>
  <si>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</si>
  <si>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</si>
  <si>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</si>
  <si>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</si>
  <si>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</si>
  <si>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</si>
  <si>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</si>
  <si>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</si>
  <si>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</si>
  <si>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</si>
  <si>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</si>
  <si>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</si>
  <si>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</si>
  <si>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</si>
  <si>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</si>
  <si>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</si>
  <si>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</si>
  <si>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</si>
  <si>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</si>
  <si>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</si>
  <si>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</si>
  <si>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</si>
  <si>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</si>
  <si>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</si>
  <si>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</si>
  <si>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</si>
  <si>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</si>
  <si>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</si>
  <si>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</si>
  <si>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</si>
  <si>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</si>
  <si>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</si>
  <si>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</si>
  <si>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</si>
  <si>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</si>
  <si>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</si>
  <si>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</si>
  <si>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</si>
  <si>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</si>
  <si>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</si>
  <si>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</si>
  <si>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</si>
  <si>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</si>
  <si>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</si>
  <si>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</si>
  <si>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</si>
  <si>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</si>
  <si>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</si>
  <si>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</si>
  <si>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</si>
  <si>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</si>
  <si>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M30096</t>
  </si>
  <si>
    <t>A02002-0032</t>
  </si>
  <si>
    <t>A</t>
  </si>
  <si>
    <t>JO</t>
  </si>
  <si>
    <t>BA</t>
  </si>
  <si>
    <t>BJ/TG</t>
  </si>
  <si>
    <t>YES</t>
  </si>
  <si>
    <t>DH</t>
  </si>
  <si>
    <t>1ST OP ONLY</t>
  </si>
  <si>
    <t>CHI28852</t>
  </si>
  <si>
    <t>Routing:        HOLD AT MACH</t>
  </si>
  <si>
    <t>Prog &amp; insp</t>
  </si>
  <si>
    <t>JD</t>
  </si>
  <si>
    <t>.835 - .836</t>
  </si>
  <si>
    <t>2M 58SEC</t>
  </si>
  <si>
    <t>66 SEC</t>
  </si>
  <si>
    <t>MR 8/28/15</t>
  </si>
  <si>
    <t>JOB OUT</t>
  </si>
  <si>
    <t>No parts @ mach per MR</t>
  </si>
  <si>
    <t>Routing: PACK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</si>
</sst>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2" zoomScale="90" zoomScaleNormal="90" workbookViewId="0">
      <selection activeCell="B29" sqref="B29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25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>
        <v>380831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 t="s">
        <v>72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>
        <v>400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79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 t="s">
        <v>79</v>
      </c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400</v>
      </c>
      <c r="L12" s="154" t="s">
        <v>55</v>
      </c>
      <c r="M12" s="155"/>
      <c r="N12" s="154" t="s">
        <v>77</v>
      </c>
      <c r="O12" s="156"/>
      <c r="P12" s="67"/>
      <c r="Q12" s="67"/>
      <c r="R12" s="67"/>
      <c r="S12" s="68"/>
      <c r="T12" s="69">
        <v>16</v>
      </c>
      <c r="U12" s="69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42242</v>
      </c>
      <c r="C13" s="30" t="s">
        <v>66</v>
      </c>
      <c r="D13" s="30"/>
      <c r="E13" s="30">
        <v>0.5</v>
      </c>
      <c r="F13" s="78">
        <v>3</v>
      </c>
      <c r="G13" s="32">
        <v>5</v>
      </c>
      <c r="H13" s="4"/>
      <c r="I13" s="5">
        <f t="shared" ref="I13" si="0">IF(G13="","",(SUM(E13+F13+Q13)))</f>
        <v>3.5</v>
      </c>
      <c r="J13" s="6">
        <f>SUM(G$12:G13)</f>
        <v>5</v>
      </c>
      <c r="K13" s="6">
        <f>E$4-J13</f>
        <v>395</v>
      </c>
      <c r="L13" s="7">
        <f t="shared" ref="L13" si="1">IF(G13="",0,$T$12*(I13-F13-Q13))</f>
        <v>8</v>
      </c>
      <c r="M13" s="4">
        <f>G13</f>
        <v>5</v>
      </c>
      <c r="N13" s="135">
        <f>IF(L13=0,"",(M13/L13))</f>
        <v>0.625</v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>
        <v>42242</v>
      </c>
      <c r="C14" s="30" t="s">
        <v>67</v>
      </c>
      <c r="D14" s="30"/>
      <c r="E14" s="30">
        <v>6.5</v>
      </c>
      <c r="F14" s="78">
        <v>0</v>
      </c>
      <c r="G14" s="32">
        <v>55</v>
      </c>
      <c r="H14" s="4"/>
      <c r="I14" s="5">
        <f t="shared" ref="I14:I23" si="4">IF(G14="","",(SUM(E14+F14+Q14)))</f>
        <v>6.5</v>
      </c>
      <c r="J14" s="6">
        <f>SUM(G$12:G14)</f>
        <v>60</v>
      </c>
      <c r="K14" s="6">
        <f t="shared" ref="K14:K23" si="5">E$4-J14</f>
        <v>340</v>
      </c>
      <c r="L14" s="7">
        <f t="shared" ref="L14:L23" si="6">IF(G14="",0,$T$12*(I14-F14-Q14))</f>
        <v>104</v>
      </c>
      <c r="M14" s="4">
        <f t="shared" ref="M14:M23" si="7">G14</f>
        <v>55</v>
      </c>
      <c r="N14" s="135">
        <f t="shared" ref="N14:N23" si="8">IF(L14=0,"",(M14/L14))</f>
        <v>0.52884615384615385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>
        <v>42243</v>
      </c>
      <c r="C15" s="30" t="s">
        <v>68</v>
      </c>
      <c r="D15" s="30"/>
      <c r="E15" s="30">
        <v>8</v>
      </c>
      <c r="F15" s="78">
        <v>0</v>
      </c>
      <c r="G15" s="32">
        <v>90</v>
      </c>
      <c r="H15" s="4"/>
      <c r="I15" s="5">
        <f t="shared" si="4"/>
        <v>8</v>
      </c>
      <c r="J15" s="6">
        <f>SUM(G$12:G15)</f>
        <v>150</v>
      </c>
      <c r="K15" s="6">
        <f t="shared" si="5"/>
        <v>250</v>
      </c>
      <c r="L15" s="7">
        <f t="shared" si="6"/>
        <v>128</v>
      </c>
      <c r="M15" s="4">
        <f t="shared" si="7"/>
        <v>90</v>
      </c>
      <c r="N15" s="135">
        <f t="shared" si="8"/>
        <v>0.703125</v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25">
      <c r="B16" s="9">
        <v>42243</v>
      </c>
      <c r="C16" s="35" t="s">
        <v>67</v>
      </c>
      <c r="D16" s="50"/>
      <c r="E16" s="50">
        <v>7</v>
      </c>
      <c r="F16" s="79">
        <v>0</v>
      </c>
      <c r="G16" s="10">
        <v>60</v>
      </c>
      <c r="H16" s="4" t="e">
        <f>IF(G16="","",(IF(#REF!=0,"",(#REF!*G16*#REF!))))</f>
        <v>#REF!</v>
      </c>
      <c r="I16" s="5">
        <f t="shared" si="4"/>
        <v>7</v>
      </c>
      <c r="J16" s="6">
        <f>SUM(G$12:G16)</f>
        <v>210</v>
      </c>
      <c r="K16" s="6">
        <f t="shared" si="5"/>
        <v>190</v>
      </c>
      <c r="L16" s="7">
        <f t="shared" si="6"/>
        <v>112</v>
      </c>
      <c r="M16" s="4">
        <f t="shared" si="7"/>
        <v>60</v>
      </c>
      <c r="N16" s="135">
        <f t="shared" si="8"/>
        <v>0.5357142857142857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25">
      <c r="B17" s="9">
        <v>42244</v>
      </c>
      <c r="C17" s="35" t="s">
        <v>68</v>
      </c>
      <c r="D17" s="61"/>
      <c r="E17" s="61">
        <v>7</v>
      </c>
      <c r="F17" s="79">
        <v>0</v>
      </c>
      <c r="G17" s="10">
        <v>73</v>
      </c>
      <c r="H17" s="4"/>
      <c r="I17" s="5">
        <f t="shared" si="4"/>
        <v>7</v>
      </c>
      <c r="J17" s="6">
        <f>SUM(G$12:G17)</f>
        <v>283</v>
      </c>
      <c r="K17" s="6">
        <f t="shared" si="5"/>
        <v>117</v>
      </c>
      <c r="L17" s="7">
        <f t="shared" si="6"/>
        <v>112</v>
      </c>
      <c r="M17" s="4">
        <f t="shared" si="7"/>
        <v>73</v>
      </c>
      <c r="N17" s="135">
        <f t="shared" si="8"/>
        <v>0.6517857142857143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25">
      <c r="B18" s="98">
        <v>42244</v>
      </c>
      <c r="C18" s="59" t="s">
        <v>66</v>
      </c>
      <c r="D18" s="61"/>
      <c r="E18" s="61">
        <v>2</v>
      </c>
      <c r="F18" s="79">
        <v>0</v>
      </c>
      <c r="G18" s="10">
        <v>23</v>
      </c>
      <c r="H18" s="4"/>
      <c r="I18" s="5">
        <f t="shared" si="4"/>
        <v>2</v>
      </c>
      <c r="J18" s="6">
        <f>SUM(G$12:G18)</f>
        <v>306</v>
      </c>
      <c r="K18" s="6">
        <f t="shared" si="5"/>
        <v>94</v>
      </c>
      <c r="L18" s="7">
        <f t="shared" si="6"/>
        <v>32</v>
      </c>
      <c r="M18" s="4">
        <f t="shared" si="7"/>
        <v>23</v>
      </c>
      <c r="N18" s="135">
        <f t="shared" si="8"/>
        <v>0.71875</v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306</v>
      </c>
      <c r="K19" s="6">
        <f t="shared" si="5"/>
        <v>94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306</v>
      </c>
      <c r="K20" s="6">
        <f t="shared" si="5"/>
        <v>94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306</v>
      </c>
      <c r="K21" s="6">
        <f t="shared" si="5"/>
        <v>94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306</v>
      </c>
      <c r="K22" s="6">
        <f t="shared" si="5"/>
        <v>94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306</v>
      </c>
      <c r="K23" s="6">
        <f t="shared" si="5"/>
        <v>94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31</v>
      </c>
      <c r="F24" s="62">
        <f>SUM(F13:F23)</f>
        <v>3</v>
      </c>
      <c r="G24" s="62">
        <f>SUM(G13:G23)</f>
        <v>306</v>
      </c>
      <c r="H24" s="81"/>
      <c r="I24" s="62">
        <f t="shared" ref="I24" si="15">IF(G24="","",(SUM(E24+F24+Q24)))</f>
        <v>34</v>
      </c>
      <c r="J24" s="82">
        <f>J23</f>
        <v>306</v>
      </c>
      <c r="K24" s="82">
        <f t="shared" ref="K24" si="16">E$4-J24</f>
        <v>94</v>
      </c>
      <c r="L24" s="83">
        <f>SUM(L13:L23)</f>
        <v>496</v>
      </c>
      <c r="M24" s="81">
        <f>SUM(M13:M23)</f>
        <v>306</v>
      </c>
      <c r="N24" s="142">
        <f>SUM(M24/L24)</f>
        <v>0.61693548387096775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2" t="s">
        <v>73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400</v>
      </c>
      <c r="L26" s="154" t="s">
        <v>55</v>
      </c>
      <c r="M26" s="155"/>
      <c r="N26" s="154" t="s">
        <v>78</v>
      </c>
      <c r="O26" s="156"/>
      <c r="P26" s="67"/>
      <c r="Q26" s="67"/>
      <c r="R26" s="67"/>
      <c r="S26" s="68"/>
      <c r="T26" s="70">
        <v>44</v>
      </c>
      <c r="U26" s="71">
        <v>4</v>
      </c>
      <c r="V26" s="56">
        <f>SUM(F27:F37)</f>
        <v>3</v>
      </c>
      <c r="W26" s="57">
        <f>U26/V26</f>
        <v>1.3333333333333333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42244</v>
      </c>
      <c r="C27" s="60" t="s">
        <v>68</v>
      </c>
      <c r="D27" s="8"/>
      <c r="E27" s="30">
        <v>5</v>
      </c>
      <c r="F27" s="31">
        <v>3</v>
      </c>
      <c r="G27" s="32">
        <v>156</v>
      </c>
      <c r="H27" s="4"/>
      <c r="I27" s="7">
        <f t="shared" ref="I27:I37" si="17">IF(G27="","",(SUM(E27+F27+Q27)))</f>
        <v>8</v>
      </c>
      <c r="J27" s="6">
        <f>SUM(G$26:G27)</f>
        <v>156</v>
      </c>
      <c r="K27" s="6">
        <f>E$4-J27</f>
        <v>244</v>
      </c>
      <c r="L27" s="7">
        <f t="shared" ref="L27:L37" si="18">IF(G27="",0,T$26*(I27-F27-Q27))</f>
        <v>220</v>
      </c>
      <c r="M27" s="4">
        <f>G27</f>
        <v>156</v>
      </c>
      <c r="N27" s="135">
        <f>IF(L27=0,"",(M27/L27))</f>
        <v>0.70909090909090911</v>
      </c>
      <c r="O27" s="136"/>
      <c r="P27" s="33"/>
      <c r="Q27" s="8">
        <v>0</v>
      </c>
      <c r="R27" s="8">
        <v>0</v>
      </c>
      <c r="S27" s="8">
        <v>0</v>
      </c>
      <c r="T27" s="119" t="s">
        <v>74</v>
      </c>
      <c r="U27" s="157"/>
      <c r="V27" s="157"/>
      <c r="W27" s="158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9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0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25">
      <c r="B28" s="9">
        <v>42244</v>
      </c>
      <c r="C28" s="60" t="s">
        <v>66</v>
      </c>
      <c r="D28" s="8"/>
      <c r="E28" s="30">
        <v>5</v>
      </c>
      <c r="F28" s="34">
        <v>0</v>
      </c>
      <c r="G28" s="32">
        <v>146</v>
      </c>
      <c r="H28" s="4" t="e">
        <f>IF(G28="","",(IF(#REF!=0,"",(#REF!*G28*#REF!))))</f>
        <v>#REF!</v>
      </c>
      <c r="I28" s="7">
        <f t="shared" si="17"/>
        <v>5</v>
      </c>
      <c r="J28" s="6">
        <f>SUM(G$26:G28)</f>
        <v>302</v>
      </c>
      <c r="K28" s="6">
        <f>E$4-J28</f>
        <v>98</v>
      </c>
      <c r="L28" s="7">
        <f t="shared" si="18"/>
        <v>220</v>
      </c>
      <c r="M28" s="4">
        <f t="shared" ref="M28:M37" si="21">G28</f>
        <v>146</v>
      </c>
      <c r="N28" s="135">
        <f t="shared" ref="N28:N37" si="22">IF(L28=0,"",(M28/L28))</f>
        <v>0.66363636363636369</v>
      </c>
      <c r="O28" s="136"/>
      <c r="P28" s="33"/>
      <c r="Q28" s="8">
        <v>0</v>
      </c>
      <c r="R28" s="8">
        <v>0</v>
      </c>
      <c r="S28" s="8">
        <v>0</v>
      </c>
      <c r="T28" s="163" t="s">
        <v>80</v>
      </c>
      <c r="U28" s="164"/>
      <c r="V28" s="164"/>
      <c r="W28" s="16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9"/>
        <v/>
      </c>
      <c r="AG28" s="6">
        <f>SUM(AD$26:AD28)</f>
        <v>0</v>
      </c>
      <c r="AH28" s="6">
        <f>AB$4-AG28</f>
        <v>0</v>
      </c>
      <c r="AI28" s="7">
        <f t="shared" si="20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302</v>
      </c>
      <c r="K29" s="6">
        <f t="shared" ref="K29:K31" si="26">E$4-J29</f>
        <v>98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21" t="s">
        <v>81</v>
      </c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20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302</v>
      </c>
      <c r="K30" s="6">
        <f t="shared" si="26"/>
        <v>98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20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302</v>
      </c>
      <c r="K31" s="6">
        <f t="shared" si="26"/>
        <v>98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20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302</v>
      </c>
      <c r="K32" s="6">
        <f t="shared" ref="K32" si="33">E$4-J32</f>
        <v>98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20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17"/>
        <v/>
      </c>
      <c r="J33" s="6">
        <f>SUM(G$26:G33)</f>
        <v>302</v>
      </c>
      <c r="K33" s="6">
        <f>E$4-J33</f>
        <v>98</v>
      </c>
      <c r="L33" s="7">
        <f t="shared" si="18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0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17"/>
        <v/>
      </c>
      <c r="J34" s="6">
        <f>SUM(G$26:G34)</f>
        <v>302</v>
      </c>
      <c r="K34" s="6">
        <f t="shared" ref="K34:K38" si="39">E$4-J34</f>
        <v>98</v>
      </c>
      <c r="L34" s="7">
        <f t="shared" si="18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20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17"/>
        <v/>
      </c>
      <c r="J35" s="6">
        <f>SUM(G$26:G35)</f>
        <v>302</v>
      </c>
      <c r="K35" s="6">
        <f t="shared" si="39"/>
        <v>98</v>
      </c>
      <c r="L35" s="7">
        <f t="shared" si="18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20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17"/>
        <v/>
      </c>
      <c r="J36" s="6">
        <f>SUM(G$26:G36)</f>
        <v>302</v>
      </c>
      <c r="K36" s="6">
        <f t="shared" si="39"/>
        <v>98</v>
      </c>
      <c r="L36" s="7">
        <f t="shared" si="18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20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17"/>
        <v/>
      </c>
      <c r="J37" s="6">
        <f>SUM(G$26:G37)</f>
        <v>302</v>
      </c>
      <c r="K37" s="6">
        <f t="shared" si="39"/>
        <v>98</v>
      </c>
      <c r="L37" s="7">
        <f t="shared" si="18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20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1">SUM(E27:E37)</f>
        <v>10</v>
      </c>
      <c r="F38" s="63">
        <f t="shared" si="41"/>
        <v>3</v>
      </c>
      <c r="G38" s="63">
        <f>SUM(G27:G37)</f>
        <v>302</v>
      </c>
      <c r="H38" s="81"/>
      <c r="I38" s="83">
        <f t="shared" ref="I38" si="42">IF(G38="","",(SUM(E38+F38+Q38)))</f>
        <v>13</v>
      </c>
      <c r="J38" s="82">
        <f>J37</f>
        <v>302</v>
      </c>
      <c r="K38" s="82">
        <f t="shared" si="39"/>
        <v>98</v>
      </c>
      <c r="L38" s="83">
        <f>SUM(L27:L37)</f>
        <v>440</v>
      </c>
      <c r="M38" s="81">
        <f>SUM(M27:M37)</f>
        <v>302</v>
      </c>
      <c r="N38" s="142">
        <f>SUM(M38/L38)</f>
        <v>0.6863636363636364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82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>
        <v>301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245">
        <v>42242</v>
      </c>
      <c r="N56" s="114"/>
      <c r="O56" s="240">
        <v>0.51041666666666663</v>
      </c>
      <c r="P56" s="115"/>
      <c r="Q56" s="115"/>
      <c r="R56" s="241" t="s">
        <v>69</v>
      </c>
      <c r="S56" s="115"/>
      <c r="T56" s="241" t="s">
        <v>70</v>
      </c>
      <c r="U56" s="115"/>
      <c r="V56" s="241" t="s">
        <v>71</v>
      </c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42244</v>
      </c>
      <c r="N57" s="114"/>
      <c r="O57" s="240">
        <v>4.8611111111111112E-2</v>
      </c>
      <c r="P57" s="115"/>
      <c r="Q57" s="115"/>
      <c r="R57" s="241" t="s">
        <v>69</v>
      </c>
      <c r="S57" s="115"/>
      <c r="T57" s="241" t="s">
        <v>75</v>
      </c>
      <c r="U57" s="115"/>
      <c r="V57" s="241" t="s">
        <v>76</v>
      </c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302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306</v>
      </c>
      <c r="G60" s="105"/>
      <c r="H60" s="66"/>
      <c r="I60" s="246" t="s">
        <v>61</v>
      </c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8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2015-09-12T11:57:37Z</cp:lastPrinted>
  <dcterms:created xsi:type="dcterms:W3CDTF">2014-06-10T19:48:08Z</dcterms:created>
  <dcterms:modified xsi:type="dcterms:W3CDTF">2015-09-12T11:58:14Z</dcterms:modified>
</cp:coreProperties>
</file>