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Secondary NEW\"/>
    </mc:Choice>
  </mc:AlternateContent>
  <bookViews>
    <workbookView xWindow="120" yWindow="288" windowWidth="15192" windowHeight="77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52511"/>
</workbook>
</file>

<file path=xl/calcChain.xml><?xml version="1.0" encoding="utf-8"?>
<calcChain xmlns="http://schemas.openxmlformats.org/spreadsheetml/2006/main">
  <c r="AI59" i="1" l="1"/>
  <c r="AI58" i="1"/>
  <c r="AI57" i="1"/>
  <c r="AI56" i="1"/>
  <c r="AP52" i="1"/>
  <c r="AN52" i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J48" i="1"/>
  <c r="AI48" i="1"/>
  <c r="AK48" i="1" s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C57" i="1" s="1"/>
  <c r="AN24" i="1"/>
  <c r="AD24" i="1"/>
  <c r="AC60" i="1" s="1"/>
  <c r="AC24" i="1"/>
  <c r="AB24" i="1"/>
  <c r="AJ23" i="1"/>
  <c r="AI23" i="1"/>
  <c r="AK23" i="1" s="1"/>
  <c r="AG23" i="1"/>
  <c r="AG24" i="1" s="1"/>
  <c r="AH24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H23" i="1" l="1"/>
  <c r="AI52" i="1"/>
  <c r="AG52" i="1"/>
  <c r="AH52" i="1" s="1"/>
  <c r="AH37" i="1"/>
  <c r="AF38" i="1"/>
  <c r="AC59" i="1"/>
  <c r="AI24" i="1"/>
  <c r="AI38" i="1"/>
  <c r="AJ24" i="1"/>
  <c r="AJ38" i="1"/>
  <c r="AJ52" i="1"/>
  <c r="AK41" i="1"/>
  <c r="AK14" i="1"/>
  <c r="AK28" i="1"/>
  <c r="AF52" i="1"/>
  <c r="AF24" i="1"/>
  <c r="AE52" i="1"/>
  <c r="J23" i="1"/>
  <c r="AK38" i="1" l="1"/>
  <c r="AK52" i="1"/>
  <c r="AK24" i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17" i="1"/>
  <c r="L17" i="1" s="1"/>
  <c r="J17" i="1"/>
  <c r="K17" i="1" s="1"/>
  <c r="M17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I18" i="1"/>
  <c r="L18" i="1" s="1"/>
  <c r="J18" i="1"/>
  <c r="K18" i="1" s="1"/>
  <c r="M18" i="1"/>
  <c r="I19" i="1"/>
  <c r="L19" i="1" s="1"/>
  <c r="J19" i="1"/>
  <c r="K19" i="1" s="1"/>
  <c r="M19" i="1"/>
  <c r="I20" i="1"/>
  <c r="L20" i="1" s="1"/>
  <c r="J20" i="1"/>
  <c r="K20" i="1" s="1"/>
  <c r="M20" i="1"/>
  <c r="N20" i="1" l="1"/>
  <c r="N18" i="1"/>
  <c r="N19" i="1"/>
  <c r="N17" i="1"/>
  <c r="V40" i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3" i="1"/>
  <c r="L23" i="1" s="1"/>
  <c r="N23" i="1" s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I27" i="1"/>
  <c r="L27" i="1" s="1"/>
  <c r="M14" i="1"/>
  <c r="M15" i="1"/>
  <c r="M16" i="1"/>
  <c r="M21" i="1"/>
  <c r="M22" i="1"/>
  <c r="M23" i="1"/>
  <c r="M13" i="1"/>
  <c r="J14" i="1"/>
  <c r="K14" i="1" s="1"/>
  <c r="J15" i="1"/>
  <c r="K15" i="1" s="1"/>
  <c r="J16" i="1"/>
  <c r="K16" i="1" s="1"/>
  <c r="J21" i="1"/>
  <c r="K21" i="1" s="1"/>
  <c r="J22" i="1"/>
  <c r="J13" i="1"/>
  <c r="K13" i="1" s="1"/>
  <c r="K51" i="1" l="1"/>
  <c r="J52" i="1"/>
  <c r="K52" i="1" s="1"/>
  <c r="K37" i="1"/>
  <c r="J38" i="1"/>
  <c r="K38" i="1" s="1"/>
  <c r="K22" i="1"/>
  <c r="F57" i="1"/>
  <c r="N36" i="1"/>
  <c r="N34" i="1"/>
  <c r="N27" i="1"/>
  <c r="M24" i="1"/>
  <c r="M38" i="1"/>
  <c r="L28" i="1"/>
  <c r="N28" i="1" s="1"/>
  <c r="J24" i="1" l="1"/>
  <c r="K24" i="1" s="1"/>
  <c r="K23" i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7" i="1"/>
  <c r="H26" i="1"/>
  <c r="H23" i="1"/>
  <c r="I22" i="1"/>
  <c r="L22" i="1" s="1"/>
  <c r="N22" i="1" s="1"/>
  <c r="H22" i="1"/>
  <c r="I21" i="1"/>
  <c r="L21" i="1" s="1"/>
  <c r="N21" i="1" s="1"/>
  <c r="H21" i="1"/>
  <c r="I16" i="1"/>
  <c r="L16" i="1" s="1"/>
  <c r="H16" i="1"/>
  <c r="I15" i="1"/>
  <c r="L15" i="1" s="1"/>
  <c r="N15" i="1" s="1"/>
  <c r="H15" i="1"/>
  <c r="I14" i="1"/>
  <c r="H14" i="1"/>
  <c r="I13" i="1"/>
  <c r="L13" i="1" s="1"/>
  <c r="N13" i="1" s="1"/>
  <c r="H13" i="1"/>
  <c r="N16" i="1" l="1"/>
  <c r="L41" i="1"/>
  <c r="N41" i="1" s="1"/>
  <c r="L38" i="1"/>
  <c r="N38" i="1" s="1"/>
  <c r="L14" i="1"/>
  <c r="N14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<sst xmlns="http://schemas.openxmlformats.org/spreadsheetml/2006/main" count="152" uniqueCount="78">
  <si>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</si>
  <si>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</si>
  <si>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</si>
  <si>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</si>
  <si>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</si>
  <si>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</si>
  <si>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</si>
  <si>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</si>
  <si>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</si>
  <si>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</si>
  <si>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</si>
  <si>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</si>
  <si>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</si>
  <si>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</si>
  <si>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</si>
  <si>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</si>
  <si>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</si>
  <si>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</si>
  <si>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</si>
  <si>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</si>
  <si>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</si>
  <si>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</si>
  <si>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</si>
  <si>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</si>
  <si>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</si>
  <si>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</si>
  <si>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</si>
  <si>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</si>
  <si>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</si>
  <si>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</si>
  <si>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</si>
  <si>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</si>
  <si>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</si>
  <si>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</si>
  <si>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</si>
  <si>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</si>
  <si>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</si>
  <si>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</si>
  <si>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</si>
  <si>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</si>
  <si>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</si>
  <si>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</si>
  <si>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</si>
  <si>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</si>
  <si>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</si>
  <si>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</si>
  <si>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</si>
  <si>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</si>
  <si>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</si>
  <si>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</si>
  <si>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</si>
  <si>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</si>
  <si>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</si>
  <si>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</si>
  <si>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</si>
  <si>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</si>
  <si>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</si>
  <si>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</si>
  <si>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</si>
  <si>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</si>
  <si>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</si>
  <si>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M40070</t>
  </si>
  <si>
    <t>M40070-10</t>
  </si>
  <si>
    <t>19 SEC</t>
  </si>
  <si>
    <t>Routing:        WASH &amp; PACK DEPT</t>
  </si>
  <si>
    <t>MR 07/14</t>
  </si>
  <si>
    <t>YES</t>
  </si>
  <si>
    <t>B</t>
  </si>
  <si>
    <t>MP</t>
  </si>
  <si>
    <t>1HR CLEAN-OUT</t>
  </si>
  <si>
    <t>SB</t>
  </si>
  <si>
    <t>2PM</t>
  </si>
  <si>
    <t>DH</t>
  </si>
  <si>
    <t>BW</t>
  </si>
  <si>
    <t>Ran out parts/mvd to thread</t>
  </si>
  <si>
    <t>Move to threader</t>
  </si>
  <si>
    <t>JOB OUT</t>
  </si>
  <si>
    <t>No parts @ mach per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</si>
</sst>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3" fillId="3" borderId="8" xfId="1" applyFont="1" applyFill="1" applyBorder="1" applyAlignment="1">
      <alignment horizontal="left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F48" sqref="F48"/>
    </sheetView>
  </sheetViews>
  <sheetFormatPr defaultColWidth="9.109375" defaultRowHeight="14.4" x14ac:dyDescent="0.3"/>
  <cols>
    <col min="1" max="1" width="2.6640625" style="1" hidden="1" customWidth="1"/>
    <col min="2" max="2" width="9.109375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6640625" style="1" customWidth="1"/>
    <col min="15" max="15" width="5.88671875" style="1" customWidth="1"/>
    <col min="16" max="16" width="2.6640625" style="17" hidden="1" customWidth="1"/>
    <col min="17" max="17" width="5.33203125" style="1" customWidth="1"/>
    <col min="18" max="18" width="4.5546875" style="17" customWidth="1"/>
    <col min="19" max="19" width="5.33203125" style="1" customWidth="1"/>
    <col min="20" max="22" width="4.6640625" style="1" customWidth="1"/>
    <col min="23" max="23" width="9.109375" style="1" customWidth="1"/>
    <col min="24" max="24" width="2.88671875" style="100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6640625" style="1" customWidth="1"/>
    <col min="38" max="38" width="5.88671875" style="1" customWidth="1"/>
    <col min="39" max="39" width="0" style="1" hidden="1" customWidth="1"/>
    <col min="40" max="40" width="5.33203125" style="1" customWidth="1"/>
    <col min="41" max="41" width="4.5546875" style="1" customWidth="1"/>
    <col min="42" max="42" width="5.33203125" style="1" customWidth="1"/>
    <col min="43" max="45" width="4.6640625" style="1" customWidth="1"/>
    <col min="46" max="46" width="9.109375" style="1" customWidth="1"/>
    <col min="47" max="16384" width="9.109375" style="1"/>
  </cols>
  <sheetData>
    <row r="1" spans="2:46" ht="22.5" customHeight="1" x14ac:dyDescent="0.3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7"/>
      <c r="AT1" s="20"/>
    </row>
    <row r="2" spans="2:46" ht="19.5" customHeight="1" x14ac:dyDescent="0.3">
      <c r="B2" s="225" t="s">
        <v>24</v>
      </c>
      <c r="C2" s="205"/>
      <c r="D2" s="21"/>
      <c r="E2" s="226" t="s">
        <v>61</v>
      </c>
      <c r="F2" s="227"/>
      <c r="G2" s="228"/>
      <c r="H2" s="22"/>
      <c r="I2" s="2"/>
      <c r="J2" s="204" t="s">
        <v>0</v>
      </c>
      <c r="K2" s="229"/>
      <c r="L2" s="23" t="s">
        <v>67</v>
      </c>
      <c r="M2" s="22"/>
      <c r="N2" s="22"/>
      <c r="O2" s="22"/>
      <c r="P2" s="22"/>
      <c r="Q2" s="22"/>
      <c r="R2" s="230" t="s">
        <v>45</v>
      </c>
      <c r="S2" s="208"/>
      <c r="T2" s="209"/>
      <c r="U2" s="204"/>
      <c r="V2" s="205"/>
      <c r="W2" s="206"/>
      <c r="Y2" s="225" t="s">
        <v>24</v>
      </c>
      <c r="Z2" s="205"/>
      <c r="AA2" s="96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 x14ac:dyDescent="0.3">
      <c r="B3" s="225" t="s">
        <v>22</v>
      </c>
      <c r="C3" s="205"/>
      <c r="D3" s="24"/>
      <c r="E3" s="226">
        <v>373607</v>
      </c>
      <c r="F3" s="227"/>
      <c r="G3" s="228"/>
      <c r="H3" s="22"/>
      <c r="I3" s="25"/>
      <c r="J3" s="204" t="s">
        <v>25</v>
      </c>
      <c r="K3" s="229"/>
      <c r="L3" s="204" t="s">
        <v>62</v>
      </c>
      <c r="M3" s="205"/>
      <c r="N3" s="205"/>
      <c r="O3" s="229"/>
      <c r="P3" s="22"/>
      <c r="Q3" s="22"/>
      <c r="R3" s="231"/>
      <c r="S3" s="232"/>
      <c r="T3" s="233"/>
      <c r="U3" s="204"/>
      <c r="V3" s="205"/>
      <c r="W3" s="206"/>
      <c r="Y3" s="225" t="s">
        <v>22</v>
      </c>
      <c r="Z3" s="205"/>
      <c r="AA3" s="95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 x14ac:dyDescent="0.3">
      <c r="B4" s="207" t="s">
        <v>23</v>
      </c>
      <c r="C4" s="209"/>
      <c r="D4" s="24"/>
      <c r="E4" s="230">
        <v>5000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5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 x14ac:dyDescent="0.3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 x14ac:dyDescent="0.3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7"/>
      <c r="N6" s="88"/>
      <c r="O6" s="88"/>
      <c r="P6" s="88"/>
      <c r="Q6" s="89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5" t="s">
        <v>60</v>
      </c>
      <c r="AP6" s="196"/>
      <c r="AQ6" s="196"/>
      <c r="AR6" s="196"/>
      <c r="AS6" s="196"/>
      <c r="AT6" s="197"/>
    </row>
    <row r="7" spans="2:46" ht="16.5" customHeight="1" x14ac:dyDescent="0.3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6"/>
      <c r="N7" s="201"/>
      <c r="O7" s="202"/>
      <c r="P7" s="202"/>
      <c r="Q7" s="202"/>
      <c r="R7" s="203" t="s">
        <v>57</v>
      </c>
      <c r="S7" s="203"/>
      <c r="T7" s="203"/>
      <c r="U7" s="204" t="s">
        <v>65</v>
      </c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6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 x14ac:dyDescent="0.3">
      <c r="B8" s="207"/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6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6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 x14ac:dyDescent="0.35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 x14ac:dyDescent="0.3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 x14ac:dyDescent="0.35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 x14ac:dyDescent="0.3">
      <c r="B12" s="151" t="s">
        <v>41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5000</v>
      </c>
      <c r="L12" s="154" t="s">
        <v>55</v>
      </c>
      <c r="M12" s="155"/>
      <c r="N12" s="154" t="s">
        <v>63</v>
      </c>
      <c r="O12" s="156"/>
      <c r="P12" s="70"/>
      <c r="Q12" s="70"/>
      <c r="R12" s="70"/>
      <c r="S12" s="71"/>
      <c r="T12" s="72">
        <v>152</v>
      </c>
      <c r="U12" s="72">
        <v>4</v>
      </c>
      <c r="V12" s="54">
        <f>SUM(F13:F23)</f>
        <v>4</v>
      </c>
      <c r="W12" s="55">
        <f>U12/V12</f>
        <v>1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 x14ac:dyDescent="0.3">
      <c r="B13" s="29">
        <v>42214</v>
      </c>
      <c r="C13" s="30" t="s">
        <v>68</v>
      </c>
      <c r="D13" s="30"/>
      <c r="E13" s="30">
        <v>0</v>
      </c>
      <c r="F13" s="80">
        <v>4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4</v>
      </c>
      <c r="J13" s="6">
        <f>SUM(G$12:G13)</f>
        <v>0</v>
      </c>
      <c r="K13" s="6">
        <f>E$4-J13</f>
        <v>5000</v>
      </c>
      <c r="L13" s="7">
        <f t="shared" ref="L13:L23" si="1">IF(G13="",0,$T$12*(I13-F13-Q13))</f>
        <v>0</v>
      </c>
      <c r="M13" s="4">
        <f>G13</f>
        <v>0</v>
      </c>
      <c r="N13" s="135" t="str">
        <f>IF(L13=0,"",(M13/L13))</f>
        <v/>
      </c>
      <c r="O13" s="136"/>
      <c r="P13" s="33"/>
      <c r="Q13" s="30">
        <v>0</v>
      </c>
      <c r="R13" s="30">
        <v>0</v>
      </c>
      <c r="S13" s="30">
        <v>0</v>
      </c>
      <c r="T13" s="172" t="s">
        <v>69</v>
      </c>
      <c r="U13" s="173"/>
      <c r="V13" s="173"/>
      <c r="W13" s="174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 x14ac:dyDescent="0.3">
      <c r="B14" s="29">
        <v>42214</v>
      </c>
      <c r="C14" s="30" t="s">
        <v>70</v>
      </c>
      <c r="D14" s="30"/>
      <c r="E14" s="30">
        <v>0</v>
      </c>
      <c r="F14" s="81">
        <v>0</v>
      </c>
      <c r="G14" s="32">
        <v>843</v>
      </c>
      <c r="H14" s="4" t="e">
        <f>IF(G14="","",(IF(#REF!=0,"",(#REF!*G14*#REF!))))</f>
        <v>#REF!</v>
      </c>
      <c r="I14" s="5">
        <f t="shared" si="0"/>
        <v>0</v>
      </c>
      <c r="J14" s="6">
        <f>SUM(G$12:G14)</f>
        <v>843</v>
      </c>
      <c r="K14" s="6">
        <f>E$4-J14</f>
        <v>4157</v>
      </c>
      <c r="L14" s="7">
        <f t="shared" si="1"/>
        <v>0</v>
      </c>
      <c r="M14" s="4">
        <f t="shared" ref="M14:M23" si="4">G14</f>
        <v>843</v>
      </c>
      <c r="N14" s="135" t="str">
        <f t="shared" ref="N14:N23" si="5">IF(L14=0,"",(M14/L14))</f>
        <v/>
      </c>
      <c r="O14" s="136"/>
      <c r="P14" s="33"/>
      <c r="Q14" s="30">
        <v>0</v>
      </c>
      <c r="R14" s="30">
        <v>0</v>
      </c>
      <c r="S14" s="30">
        <v>0</v>
      </c>
      <c r="T14" s="166"/>
      <c r="U14" s="167"/>
      <c r="V14" s="167"/>
      <c r="W14" s="168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5" t="str">
        <f t="shared" ref="AK14:AK23" si="7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 x14ac:dyDescent="0.3">
      <c r="B15" s="29">
        <v>42215</v>
      </c>
      <c r="C15" s="30" t="s">
        <v>68</v>
      </c>
      <c r="D15" s="30"/>
      <c r="E15" s="30">
        <v>2</v>
      </c>
      <c r="F15" s="81">
        <v>0</v>
      </c>
      <c r="G15" s="32">
        <v>207</v>
      </c>
      <c r="H15" s="4" t="e">
        <f>IF(G15="","",(IF(#REF!=0,"",(#REF!*G15*#REF!))))</f>
        <v>#REF!</v>
      </c>
      <c r="I15" s="5">
        <f t="shared" si="0"/>
        <v>2</v>
      </c>
      <c r="J15" s="6">
        <f>SUM(G$12:G15)</f>
        <v>1050</v>
      </c>
      <c r="K15" s="6">
        <f>E$4-J15</f>
        <v>3950</v>
      </c>
      <c r="L15" s="7">
        <f t="shared" si="1"/>
        <v>304</v>
      </c>
      <c r="M15" s="4">
        <f t="shared" si="4"/>
        <v>207</v>
      </c>
      <c r="N15" s="135">
        <f t="shared" si="5"/>
        <v>0.68092105263157898</v>
      </c>
      <c r="O15" s="136"/>
      <c r="P15" s="33"/>
      <c r="Q15" s="8">
        <v>0</v>
      </c>
      <c r="R15" s="8">
        <v>0</v>
      </c>
      <c r="S15" s="8">
        <v>0</v>
      </c>
      <c r="T15" s="166"/>
      <c r="U15" s="167"/>
      <c r="V15" s="167"/>
      <c r="W15" s="168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5" t="str">
        <f t="shared" si="7"/>
        <v/>
      </c>
      <c r="AL15" s="136"/>
      <c r="AM15" s="33"/>
      <c r="AN15" s="90"/>
      <c r="AO15" s="90"/>
      <c r="AP15" s="90"/>
      <c r="AQ15" s="166"/>
      <c r="AR15" s="167"/>
      <c r="AS15" s="167"/>
      <c r="AT15" s="168"/>
    </row>
    <row r="16" spans="2:46" ht="15" customHeight="1" x14ac:dyDescent="0.3">
      <c r="B16" s="9">
        <v>42215</v>
      </c>
      <c r="C16" s="35" t="s">
        <v>70</v>
      </c>
      <c r="D16" s="50"/>
      <c r="E16" s="50">
        <v>7</v>
      </c>
      <c r="F16" s="82">
        <v>0</v>
      </c>
      <c r="G16" s="10">
        <v>802</v>
      </c>
      <c r="H16" s="4" t="e">
        <f>IF(G16="","",(IF(#REF!=0,"",(#REF!*G16*#REF!))))</f>
        <v>#REF!</v>
      </c>
      <c r="I16" s="5">
        <f t="shared" si="0"/>
        <v>7</v>
      </c>
      <c r="J16" s="6">
        <f>SUM(G$12:G16)</f>
        <v>1852</v>
      </c>
      <c r="K16" s="6">
        <f t="shared" ref="K16:K24" si="8">E$4-J16</f>
        <v>3148</v>
      </c>
      <c r="L16" s="7">
        <f t="shared" si="1"/>
        <v>1064</v>
      </c>
      <c r="M16" s="4">
        <f t="shared" si="4"/>
        <v>802</v>
      </c>
      <c r="N16" s="135">
        <f t="shared" si="5"/>
        <v>0.75375939849624063</v>
      </c>
      <c r="O16" s="136"/>
      <c r="P16" s="33"/>
      <c r="Q16" s="8">
        <v>0</v>
      </c>
      <c r="R16" s="8">
        <v>0</v>
      </c>
      <c r="S16" s="8">
        <v>0</v>
      </c>
      <c r="T16" s="166" t="s">
        <v>75</v>
      </c>
      <c r="U16" s="167"/>
      <c r="V16" s="167"/>
      <c r="W16" s="168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5" t="str">
        <f t="shared" si="7"/>
        <v/>
      </c>
      <c r="AL16" s="136"/>
      <c r="AM16" s="33"/>
      <c r="AN16" s="90"/>
      <c r="AO16" s="90"/>
      <c r="AP16" s="90"/>
      <c r="AQ16" s="166"/>
      <c r="AR16" s="167"/>
      <c r="AS16" s="167"/>
      <c r="AT16" s="168"/>
    </row>
    <row r="17" spans="2:46" ht="15" customHeight="1" x14ac:dyDescent="0.3">
      <c r="B17" s="9">
        <v>42216</v>
      </c>
      <c r="C17" s="35" t="s">
        <v>73</v>
      </c>
      <c r="D17" s="61"/>
      <c r="E17" s="61">
        <v>6.6</v>
      </c>
      <c r="F17" s="82">
        <v>0</v>
      </c>
      <c r="G17" s="10">
        <v>1120</v>
      </c>
      <c r="H17" s="4"/>
      <c r="I17" s="5">
        <f t="shared" ref="I17" si="10">IF(G17="","",(SUM(E17+F17+Q17)))</f>
        <v>6.6</v>
      </c>
      <c r="J17" s="6">
        <f>SUM(G$12:G17)</f>
        <v>2972</v>
      </c>
      <c r="K17" s="6">
        <f t="shared" ref="K17" si="11">E$4-J17</f>
        <v>2028</v>
      </c>
      <c r="L17" s="7">
        <f t="shared" ref="L17" si="12">IF(G17="",0,$T$12*(I17-F17-Q17))</f>
        <v>1003.1999999999999</v>
      </c>
      <c r="M17" s="4">
        <f t="shared" ref="M17" si="13">G17</f>
        <v>1120</v>
      </c>
      <c r="N17" s="135">
        <f t="shared" ref="N17" si="14">IF(L17=0,"",(M17/L17))</f>
        <v>1.1164274322169059</v>
      </c>
      <c r="O17" s="136"/>
      <c r="P17" s="33"/>
      <c r="Q17" s="61">
        <v>0</v>
      </c>
      <c r="R17" s="61">
        <v>0</v>
      </c>
      <c r="S17" s="61">
        <v>0</v>
      </c>
      <c r="T17" s="166" t="s">
        <v>74</v>
      </c>
      <c r="U17" s="167"/>
      <c r="V17" s="167"/>
      <c r="W17" s="168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5" t="str">
        <f t="shared" si="7"/>
        <v/>
      </c>
      <c r="AL17" s="136"/>
      <c r="AM17" s="33"/>
      <c r="AN17" s="90"/>
      <c r="AO17" s="90"/>
      <c r="AP17" s="90"/>
      <c r="AQ17" s="166"/>
      <c r="AR17" s="167"/>
      <c r="AS17" s="167"/>
      <c r="AT17" s="168"/>
    </row>
    <row r="18" spans="2:46" ht="15" customHeight="1" x14ac:dyDescent="0.3">
      <c r="B18" s="9">
        <v>42216</v>
      </c>
      <c r="C18" s="59" t="s">
        <v>68</v>
      </c>
      <c r="D18" s="61"/>
      <c r="E18" s="61">
        <v>6</v>
      </c>
      <c r="F18" s="82">
        <v>0</v>
      </c>
      <c r="G18" s="10">
        <v>935</v>
      </c>
      <c r="H18" s="4"/>
      <c r="I18" s="5">
        <f t="shared" ref="I18:I20" si="16">IF(G18="","",(SUM(E18+F18+Q18)))</f>
        <v>6</v>
      </c>
      <c r="J18" s="6">
        <f>SUM(G$12:G18)</f>
        <v>3907</v>
      </c>
      <c r="K18" s="6">
        <f t="shared" ref="K18:K20" si="17">E$4-J18</f>
        <v>1093</v>
      </c>
      <c r="L18" s="7">
        <f t="shared" ref="L18:L20" si="18">IF(G18="",0,$T$12*(I18-F18-Q18))</f>
        <v>912</v>
      </c>
      <c r="M18" s="4">
        <f t="shared" ref="M18:M20" si="19">G18</f>
        <v>935</v>
      </c>
      <c r="N18" s="135">
        <f t="shared" ref="N18:N20" si="20">IF(L18=0,"",(M18/L18))</f>
        <v>1.0252192982456141</v>
      </c>
      <c r="O18" s="136"/>
      <c r="P18" s="33"/>
      <c r="Q18" s="61">
        <v>0</v>
      </c>
      <c r="R18" s="61">
        <v>0</v>
      </c>
      <c r="S18" s="61">
        <v>0</v>
      </c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5" t="str">
        <f t="shared" si="7"/>
        <v/>
      </c>
      <c r="AL18" s="136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 x14ac:dyDescent="0.3">
      <c r="B19" s="9">
        <v>42216</v>
      </c>
      <c r="C19" s="59" t="s">
        <v>70</v>
      </c>
      <c r="D19" s="61"/>
      <c r="E19" s="61">
        <v>8</v>
      </c>
      <c r="F19" s="82">
        <v>0</v>
      </c>
      <c r="G19" s="10">
        <v>1061</v>
      </c>
      <c r="H19" s="4"/>
      <c r="I19" s="5">
        <f t="shared" si="16"/>
        <v>8</v>
      </c>
      <c r="J19" s="6">
        <f>SUM(G$12:G19)</f>
        <v>4968</v>
      </c>
      <c r="K19" s="6">
        <f t="shared" si="17"/>
        <v>32</v>
      </c>
      <c r="L19" s="7">
        <f t="shared" si="18"/>
        <v>1216</v>
      </c>
      <c r="M19" s="4">
        <f t="shared" si="19"/>
        <v>1061</v>
      </c>
      <c r="N19" s="135">
        <f t="shared" si="20"/>
        <v>0.87253289473684215</v>
      </c>
      <c r="O19" s="136"/>
      <c r="P19" s="33"/>
      <c r="Q19" s="61">
        <v>0</v>
      </c>
      <c r="R19" s="61">
        <v>0</v>
      </c>
      <c r="S19" s="61">
        <v>0</v>
      </c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5" t="str">
        <f t="shared" si="7"/>
        <v/>
      </c>
      <c r="AL19" s="136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 x14ac:dyDescent="0.3">
      <c r="B20" s="9">
        <v>42219</v>
      </c>
      <c r="C20" s="59" t="s">
        <v>73</v>
      </c>
      <c r="D20" s="61"/>
      <c r="E20" s="61">
        <v>1</v>
      </c>
      <c r="F20" s="82">
        <v>0</v>
      </c>
      <c r="G20" s="10">
        <v>40</v>
      </c>
      <c r="H20" s="4"/>
      <c r="I20" s="5">
        <f t="shared" si="16"/>
        <v>1</v>
      </c>
      <c r="J20" s="6">
        <f>SUM(G$12:G20)</f>
        <v>5008</v>
      </c>
      <c r="K20" s="6">
        <f t="shared" si="17"/>
        <v>-8</v>
      </c>
      <c r="L20" s="7">
        <f t="shared" si="18"/>
        <v>152</v>
      </c>
      <c r="M20" s="4">
        <f t="shared" si="19"/>
        <v>40</v>
      </c>
      <c r="N20" s="135">
        <f t="shared" si="20"/>
        <v>0.26315789473684209</v>
      </c>
      <c r="O20" s="136"/>
      <c r="P20" s="33"/>
      <c r="Q20" s="61">
        <v>0</v>
      </c>
      <c r="R20" s="61">
        <v>0</v>
      </c>
      <c r="S20" s="61">
        <v>0</v>
      </c>
      <c r="T20" s="101" t="s">
        <v>76</v>
      </c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5" t="str">
        <f t="shared" si="7"/>
        <v/>
      </c>
      <c r="AL20" s="136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 x14ac:dyDescent="0.3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5008</v>
      </c>
      <c r="K21" s="6">
        <f t="shared" si="8"/>
        <v>-8</v>
      </c>
      <c r="L21" s="7">
        <f t="shared" si="1"/>
        <v>0</v>
      </c>
      <c r="M21" s="4">
        <f t="shared" si="4"/>
        <v>0</v>
      </c>
      <c r="N21" s="135" t="str">
        <f t="shared" si="5"/>
        <v/>
      </c>
      <c r="O21" s="136"/>
      <c r="P21" s="33"/>
      <c r="Q21" s="8"/>
      <c r="R21" s="8"/>
      <c r="S21" s="8"/>
      <c r="T21" s="166" t="s">
        <v>77</v>
      </c>
      <c r="U21" s="167"/>
      <c r="V21" s="167"/>
      <c r="W21" s="168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5" t="str">
        <f t="shared" si="7"/>
        <v/>
      </c>
      <c r="AL21" s="136"/>
      <c r="AM21" s="33"/>
      <c r="AN21" s="90"/>
      <c r="AO21" s="90"/>
      <c r="AP21" s="90"/>
      <c r="AQ21" s="166"/>
      <c r="AR21" s="167"/>
      <c r="AS21" s="167"/>
      <c r="AT21" s="168"/>
    </row>
    <row r="22" spans="2:46" ht="15" customHeight="1" x14ac:dyDescent="0.3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5008</v>
      </c>
      <c r="K22" s="6">
        <f t="shared" si="8"/>
        <v>-8</v>
      </c>
      <c r="L22" s="7">
        <f t="shared" si="1"/>
        <v>0</v>
      </c>
      <c r="M22" s="4">
        <f t="shared" si="4"/>
        <v>0</v>
      </c>
      <c r="N22" s="135" t="str">
        <f t="shared" si="5"/>
        <v/>
      </c>
      <c r="O22" s="136"/>
      <c r="P22" s="33"/>
      <c r="Q22" s="8"/>
      <c r="R22" s="8"/>
      <c r="S22" s="8"/>
      <c r="T22" s="137"/>
      <c r="U22" s="138"/>
      <c r="V22" s="138"/>
      <c r="W22" s="139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5" t="str">
        <f t="shared" si="7"/>
        <v/>
      </c>
      <c r="AL22" s="136"/>
      <c r="AM22" s="33"/>
      <c r="AN22" s="90"/>
      <c r="AO22" s="90"/>
      <c r="AP22" s="90"/>
      <c r="AQ22" s="137"/>
      <c r="AR22" s="138"/>
      <c r="AS22" s="138"/>
      <c r="AT22" s="139"/>
    </row>
    <row r="23" spans="2:46" ht="15" customHeight="1" x14ac:dyDescent="0.3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5008</v>
      </c>
      <c r="K23" s="6">
        <f t="shared" si="8"/>
        <v>-8</v>
      </c>
      <c r="L23" s="7">
        <f t="shared" si="1"/>
        <v>0</v>
      </c>
      <c r="M23" s="4">
        <f t="shared" si="4"/>
        <v>0</v>
      </c>
      <c r="N23" s="135" t="str">
        <f t="shared" si="5"/>
        <v/>
      </c>
      <c r="O23" s="136"/>
      <c r="P23" s="33"/>
      <c r="Q23" s="8"/>
      <c r="R23" s="8"/>
      <c r="S23" s="8"/>
      <c r="T23" s="137"/>
      <c r="U23" s="138"/>
      <c r="V23" s="138"/>
      <c r="W23" s="139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5" t="str">
        <f t="shared" si="7"/>
        <v/>
      </c>
      <c r="AL23" s="136"/>
      <c r="AM23" s="33"/>
      <c r="AN23" s="90"/>
      <c r="AO23" s="90"/>
      <c r="AP23" s="90"/>
      <c r="AQ23" s="137"/>
      <c r="AR23" s="138"/>
      <c r="AS23" s="138"/>
      <c r="AT23" s="139"/>
    </row>
    <row r="24" spans="2:46" ht="15" customHeight="1" x14ac:dyDescent="0.3">
      <c r="B24" s="140" t="s">
        <v>20</v>
      </c>
      <c r="C24" s="141"/>
      <c r="D24" s="52"/>
      <c r="E24" s="62">
        <f>SUM(E13:E23)</f>
        <v>30.6</v>
      </c>
      <c r="F24" s="62">
        <f>SUM(F13:F23)</f>
        <v>4</v>
      </c>
      <c r="G24" s="62">
        <f>SUM(G13:G23)</f>
        <v>5008</v>
      </c>
      <c r="H24" s="84"/>
      <c r="I24" s="62">
        <f t="shared" si="0"/>
        <v>34.6</v>
      </c>
      <c r="J24" s="85">
        <f>J23</f>
        <v>5008</v>
      </c>
      <c r="K24" s="85">
        <f t="shared" si="8"/>
        <v>-8</v>
      </c>
      <c r="L24" s="86">
        <f>SUM(L13:L23)</f>
        <v>4651.2</v>
      </c>
      <c r="M24" s="84">
        <f>SUM(M13:M23)</f>
        <v>5008</v>
      </c>
      <c r="N24" s="142">
        <f>SUM(M24/L24)</f>
        <v>1.0767113863089095</v>
      </c>
      <c r="O24" s="143"/>
      <c r="P24" s="87"/>
      <c r="Q24" s="86">
        <f>SUM(Q13:Q23)</f>
        <v>0</v>
      </c>
      <c r="R24" s="86"/>
      <c r="S24" s="86">
        <f>SUM(S13:S23)</f>
        <v>0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42" t="e">
        <f>SUM(AJ24/AI24)</f>
        <v>#DIV/0!</v>
      </c>
      <c r="AL24" s="143"/>
      <c r="AM24" s="87"/>
      <c r="AN24" s="86">
        <f>SUM(AN13:AN23)</f>
        <v>0</v>
      </c>
      <c r="AO24" s="86"/>
      <c r="AP24" s="86">
        <f>SUM(AP13:AP23)</f>
        <v>0</v>
      </c>
      <c r="AQ24" s="169"/>
      <c r="AR24" s="170"/>
      <c r="AS24" s="170"/>
      <c r="AT24" s="171"/>
    </row>
    <row r="25" spans="2:46" s="12" customFormat="1" ht="15" thickBot="1" x14ac:dyDescent="0.35">
      <c r="B25" s="241" t="s">
        <v>64</v>
      </c>
      <c r="C25" s="242"/>
      <c r="D25" s="242"/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3"/>
      <c r="X25" s="100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 x14ac:dyDescent="0.3">
      <c r="B26" s="151" t="s">
        <v>38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5000</v>
      </c>
      <c r="L26" s="154" t="s">
        <v>55</v>
      </c>
      <c r="M26" s="155"/>
      <c r="N26" s="154"/>
      <c r="O26" s="156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 x14ac:dyDescent="0.3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5000</v>
      </c>
      <c r="L27" s="7">
        <f t="shared" ref="L27:L37" si="24">IF(G27="",0,T$26*(I27-F27-Q27))</f>
        <v>0</v>
      </c>
      <c r="M27" s="4">
        <f>G27</f>
        <v>0</v>
      </c>
      <c r="N27" s="135" t="str">
        <f>IF(L27=0,"",(M27/L27))</f>
        <v/>
      </c>
      <c r="O27" s="136"/>
      <c r="P27" s="33"/>
      <c r="Q27" s="8"/>
      <c r="R27" s="8"/>
      <c r="S27" s="8"/>
      <c r="T27" s="163"/>
      <c r="U27" s="164"/>
      <c r="V27" s="164"/>
      <c r="W27" s="165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90"/>
      <c r="AO27" s="90"/>
      <c r="AP27" s="90"/>
      <c r="AQ27" s="163"/>
      <c r="AR27" s="164"/>
      <c r="AS27" s="164"/>
      <c r="AT27" s="165"/>
    </row>
    <row r="28" spans="2:46" ht="15" customHeight="1" x14ac:dyDescent="0.3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5000</v>
      </c>
      <c r="L28" s="7">
        <f t="shared" si="24"/>
        <v>0</v>
      </c>
      <c r="M28" s="4">
        <f t="shared" ref="M28:M37" si="27">G28</f>
        <v>0</v>
      </c>
      <c r="N28" s="135" t="str">
        <f t="shared" ref="N28:N37" si="28">IF(L28=0,"",(M28/L28))</f>
        <v/>
      </c>
      <c r="O28" s="136"/>
      <c r="P28" s="33"/>
      <c r="Q28" s="8"/>
      <c r="R28" s="8"/>
      <c r="S28" s="8"/>
      <c r="T28" s="119"/>
      <c r="U28" s="157"/>
      <c r="V28" s="157"/>
      <c r="W28" s="158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5" t="str">
        <f t="shared" ref="AK28:AK37" si="30">IF(AI28=0,"",(AJ28/AI28))</f>
        <v/>
      </c>
      <c r="AL28" s="136"/>
      <c r="AM28" s="33"/>
      <c r="AN28" s="90"/>
      <c r="AO28" s="90"/>
      <c r="AP28" s="90"/>
      <c r="AQ28" s="119"/>
      <c r="AR28" s="157"/>
      <c r="AS28" s="157"/>
      <c r="AT28" s="158"/>
    </row>
    <row r="29" spans="2:46" ht="15" customHeight="1" x14ac:dyDescent="0.3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5000</v>
      </c>
      <c r="L29" s="7">
        <f t="shared" ref="L29:L31" si="33">IF(G29="",0,T$26*(I29-F29-Q29))</f>
        <v>0</v>
      </c>
      <c r="M29" s="4">
        <f t="shared" ref="M29:M31" si="34">G29</f>
        <v>0</v>
      </c>
      <c r="N29" s="135" t="str">
        <f t="shared" ref="N29:N31" si="35">IF(L29=0,"",(M29/L29))</f>
        <v/>
      </c>
      <c r="O29" s="136"/>
      <c r="P29" s="33"/>
      <c r="Q29" s="58"/>
      <c r="R29" s="58"/>
      <c r="S29" s="58"/>
      <c r="T29" s="119"/>
      <c r="U29" s="157"/>
      <c r="V29" s="157"/>
      <c r="W29" s="158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5" t="str">
        <f t="shared" si="30"/>
        <v/>
      </c>
      <c r="AL29" s="136"/>
      <c r="AM29" s="33"/>
      <c r="AN29" s="90"/>
      <c r="AO29" s="90"/>
      <c r="AP29" s="90"/>
      <c r="AQ29" s="119"/>
      <c r="AR29" s="157"/>
      <c r="AS29" s="157"/>
      <c r="AT29" s="158"/>
    </row>
    <row r="30" spans="2:46" ht="15" customHeight="1" x14ac:dyDescent="0.3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5000</v>
      </c>
      <c r="L30" s="7">
        <f t="shared" si="33"/>
        <v>0</v>
      </c>
      <c r="M30" s="4">
        <f t="shared" si="34"/>
        <v>0</v>
      </c>
      <c r="N30" s="135" t="str">
        <f t="shared" si="35"/>
        <v/>
      </c>
      <c r="O30" s="136"/>
      <c r="P30" s="33"/>
      <c r="Q30" s="58"/>
      <c r="R30" s="58"/>
      <c r="S30" s="58"/>
      <c r="T30" s="119"/>
      <c r="U30" s="157"/>
      <c r="V30" s="157"/>
      <c r="W30" s="158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5" t="str">
        <f t="shared" si="30"/>
        <v/>
      </c>
      <c r="AL30" s="136"/>
      <c r="AM30" s="33"/>
      <c r="AN30" s="90"/>
      <c r="AO30" s="90"/>
      <c r="AP30" s="90"/>
      <c r="AQ30" s="119"/>
      <c r="AR30" s="157"/>
      <c r="AS30" s="157"/>
      <c r="AT30" s="158"/>
    </row>
    <row r="31" spans="2:46" ht="15" customHeight="1" x14ac:dyDescent="0.3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5000</v>
      </c>
      <c r="L31" s="7">
        <f t="shared" si="33"/>
        <v>0</v>
      </c>
      <c r="M31" s="4">
        <f t="shared" si="34"/>
        <v>0</v>
      </c>
      <c r="N31" s="135" t="str">
        <f t="shared" si="35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5" t="str">
        <f t="shared" si="30"/>
        <v/>
      </c>
      <c r="AL31" s="136"/>
      <c r="AM31" s="33"/>
      <c r="AN31" s="90"/>
      <c r="AO31" s="90"/>
      <c r="AP31" s="90"/>
      <c r="AQ31" s="119"/>
      <c r="AR31" s="157"/>
      <c r="AS31" s="157"/>
      <c r="AT31" s="158"/>
    </row>
    <row r="32" spans="2:46" ht="15" customHeight="1" x14ac:dyDescent="0.3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5000</v>
      </c>
      <c r="L32" s="7">
        <f t="shared" ref="L32" si="40">IF(G32="",0,T$26*(I32-F32-Q32))</f>
        <v>0</v>
      </c>
      <c r="M32" s="4">
        <f t="shared" ref="M32" si="41">G32</f>
        <v>0</v>
      </c>
      <c r="N32" s="135" t="str">
        <f t="shared" ref="N32" si="42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5" t="str">
        <f t="shared" si="30"/>
        <v/>
      </c>
      <c r="AL32" s="136"/>
      <c r="AM32" s="33"/>
      <c r="AN32" s="90"/>
      <c r="AO32" s="90"/>
      <c r="AP32" s="90"/>
      <c r="AQ32" s="119"/>
      <c r="AR32" s="157"/>
      <c r="AS32" s="157"/>
      <c r="AT32" s="158"/>
    </row>
    <row r="33" spans="2:46" ht="15" customHeight="1" x14ac:dyDescent="0.3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5000</v>
      </c>
      <c r="L33" s="7">
        <f t="shared" si="24"/>
        <v>0</v>
      </c>
      <c r="M33" s="4">
        <f t="shared" si="27"/>
        <v>0</v>
      </c>
      <c r="N33" s="135" t="str">
        <f t="shared" si="28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5" t="str">
        <f t="shared" si="30"/>
        <v/>
      </c>
      <c r="AL33" s="136"/>
      <c r="AM33" s="33"/>
      <c r="AN33" s="90"/>
      <c r="AO33" s="90"/>
      <c r="AP33" s="90"/>
      <c r="AQ33" s="119"/>
      <c r="AR33" s="157"/>
      <c r="AS33" s="157"/>
      <c r="AT33" s="158"/>
    </row>
    <row r="34" spans="2:46" ht="15" customHeight="1" x14ac:dyDescent="0.3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5000</v>
      </c>
      <c r="L34" s="7">
        <f t="shared" si="24"/>
        <v>0</v>
      </c>
      <c r="M34" s="4">
        <f t="shared" si="27"/>
        <v>0</v>
      </c>
      <c r="N34" s="135" t="str">
        <f t="shared" si="28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5" t="str">
        <f t="shared" si="30"/>
        <v/>
      </c>
      <c r="AL34" s="136"/>
      <c r="AM34" s="33"/>
      <c r="AN34" s="90"/>
      <c r="AO34" s="90"/>
      <c r="AP34" s="90"/>
      <c r="AQ34" s="119"/>
      <c r="AR34" s="157"/>
      <c r="AS34" s="157"/>
      <c r="AT34" s="158"/>
    </row>
    <row r="35" spans="2:46" ht="15" customHeight="1" x14ac:dyDescent="0.3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5000</v>
      </c>
      <c r="L35" s="7">
        <f t="shared" si="24"/>
        <v>0</v>
      </c>
      <c r="M35" s="4">
        <f t="shared" si="27"/>
        <v>0</v>
      </c>
      <c r="N35" s="135" t="str">
        <f t="shared" si="28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5" t="str">
        <f t="shared" si="30"/>
        <v/>
      </c>
      <c r="AL35" s="136"/>
      <c r="AM35" s="33"/>
      <c r="AN35" s="90"/>
      <c r="AO35" s="90"/>
      <c r="AP35" s="90"/>
      <c r="AQ35" s="119"/>
      <c r="AR35" s="157"/>
      <c r="AS35" s="157"/>
      <c r="AT35" s="158"/>
    </row>
    <row r="36" spans="2:46" ht="15" customHeight="1" x14ac:dyDescent="0.3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5000</v>
      </c>
      <c r="L36" s="7">
        <f t="shared" si="24"/>
        <v>0</v>
      </c>
      <c r="M36" s="4">
        <f t="shared" si="27"/>
        <v>0</v>
      </c>
      <c r="N36" s="135" t="str">
        <f t="shared" si="28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5" t="str">
        <f t="shared" si="30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 x14ac:dyDescent="0.3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5000</v>
      </c>
      <c r="L37" s="7">
        <f t="shared" si="24"/>
        <v>0</v>
      </c>
      <c r="M37" s="4">
        <f t="shared" si="27"/>
        <v>0</v>
      </c>
      <c r="N37" s="135" t="str">
        <f t="shared" si="28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5" t="str">
        <f t="shared" si="30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 x14ac:dyDescent="0.3">
      <c r="B38" s="140" t="s">
        <v>20</v>
      </c>
      <c r="C38" s="141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5000</v>
      </c>
      <c r="L38" s="86">
        <f>SUM(L27:L37)</f>
        <v>0</v>
      </c>
      <c r="M38" s="84">
        <f>SUM(M27:M37)</f>
        <v>0</v>
      </c>
      <c r="N38" s="142" t="e">
        <f>SUM(M38/L38)</f>
        <v>#DIV/0!</v>
      </c>
      <c r="O38" s="143"/>
      <c r="P38" s="87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42" t="e">
        <f>SUM(AJ38/AI38)</f>
        <v>#DIV/0!</v>
      </c>
      <c r="AL38" s="143"/>
      <c r="AM38" s="87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" thickBot="1" x14ac:dyDescent="0.35">
      <c r="B39" s="147" t="s">
        <v>39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100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 x14ac:dyDescent="0.3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5000</v>
      </c>
      <c r="L40" s="154" t="s">
        <v>55</v>
      </c>
      <c r="M40" s="155"/>
      <c r="N40" s="154"/>
      <c r="O40" s="156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 x14ac:dyDescent="0.3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5000</v>
      </c>
      <c r="L41" s="7">
        <f t="shared" ref="L41:L51" si="52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/>
      <c r="R41" s="30"/>
      <c r="S41" s="30"/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 x14ac:dyDescent="0.3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5000</v>
      </c>
      <c r="L42" s="7">
        <f t="shared" si="52"/>
        <v>0</v>
      </c>
      <c r="M42" s="4">
        <f t="shared" ref="M42:M51" si="55">G42</f>
        <v>0</v>
      </c>
      <c r="N42" s="135" t="str">
        <f t="shared" ref="N42:N51" si="56">IF(L42=0,"",(M42/L42))</f>
        <v/>
      </c>
      <c r="O42" s="136"/>
      <c r="P42" s="33"/>
      <c r="Q42" s="30"/>
      <c r="R42" s="30"/>
      <c r="S42" s="30"/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5" t="str">
        <f t="shared" ref="AK42:AK51" si="58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 x14ac:dyDescent="0.3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5000</v>
      </c>
      <c r="L43" s="7">
        <f t="shared" ref="L43:L45" si="61">IF(G43="",0,T$26*(I43-F43-Q43))</f>
        <v>0</v>
      </c>
      <c r="M43" s="4">
        <f t="shared" ref="M43:M45" si="62">G43</f>
        <v>0</v>
      </c>
      <c r="N43" s="135" t="str">
        <f t="shared" ref="N43:N45" si="63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5" t="str">
        <f t="shared" si="58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 x14ac:dyDescent="0.3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5000</v>
      </c>
      <c r="L44" s="7">
        <f t="shared" si="61"/>
        <v>0</v>
      </c>
      <c r="M44" s="4">
        <f t="shared" si="62"/>
        <v>0</v>
      </c>
      <c r="N44" s="135" t="str">
        <f t="shared" si="63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5" t="str">
        <f t="shared" si="58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 x14ac:dyDescent="0.3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5000</v>
      </c>
      <c r="L45" s="7">
        <f t="shared" si="61"/>
        <v>0</v>
      </c>
      <c r="M45" s="4">
        <f t="shared" si="62"/>
        <v>0</v>
      </c>
      <c r="N45" s="135" t="str">
        <f t="shared" si="63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5" t="str">
        <f t="shared" si="58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 x14ac:dyDescent="0.3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5000</v>
      </c>
      <c r="L46" s="7">
        <f t="shared" si="52"/>
        <v>0</v>
      </c>
      <c r="M46" s="4">
        <f t="shared" si="55"/>
        <v>0</v>
      </c>
      <c r="N46" s="135" t="str">
        <f t="shared" si="56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5" t="str">
        <f t="shared" si="58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 x14ac:dyDescent="0.3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5000</v>
      </c>
      <c r="L47" s="7">
        <f t="shared" si="52"/>
        <v>0</v>
      </c>
      <c r="M47" s="4">
        <f t="shared" si="55"/>
        <v>0</v>
      </c>
      <c r="N47" s="135" t="str">
        <f t="shared" si="56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5" t="str">
        <f t="shared" si="58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 x14ac:dyDescent="0.3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5000</v>
      </c>
      <c r="L48" s="7">
        <f t="shared" ref="L48" si="70">IF(G48="",0,T$26*(I48-F48-Q48))</f>
        <v>0</v>
      </c>
      <c r="M48" s="4">
        <f t="shared" ref="M48" si="71">G48</f>
        <v>0</v>
      </c>
      <c r="N48" s="135" t="str">
        <f t="shared" ref="N48" si="72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5" t="str">
        <f t="shared" si="58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 x14ac:dyDescent="0.3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5000</v>
      </c>
      <c r="L49" s="7">
        <f t="shared" si="52"/>
        <v>0</v>
      </c>
      <c r="M49" s="4">
        <f t="shared" si="55"/>
        <v>0</v>
      </c>
      <c r="N49" s="135" t="str">
        <f t="shared" si="56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5" t="str">
        <f t="shared" si="58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 x14ac:dyDescent="0.3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5000</v>
      </c>
      <c r="L50" s="7">
        <f t="shared" si="52"/>
        <v>0</v>
      </c>
      <c r="M50" s="4">
        <f t="shared" si="55"/>
        <v>0</v>
      </c>
      <c r="N50" s="135" t="str">
        <f t="shared" si="56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5" t="str">
        <f t="shared" si="58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 x14ac:dyDescent="0.3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5000</v>
      </c>
      <c r="L51" s="7">
        <f t="shared" si="52"/>
        <v>0</v>
      </c>
      <c r="M51" s="4">
        <f t="shared" si="55"/>
        <v>0</v>
      </c>
      <c r="N51" s="135" t="str">
        <f t="shared" si="56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5" t="str">
        <f t="shared" si="58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 x14ac:dyDescent="0.3">
      <c r="B52" s="140" t="s">
        <v>20</v>
      </c>
      <c r="C52" s="141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5000</v>
      </c>
      <c r="L52" s="86">
        <f>SUM(L41:L51)</f>
        <v>0</v>
      </c>
      <c r="M52" s="84">
        <f>SUM(M41:M51)</f>
        <v>0</v>
      </c>
      <c r="N52" s="142" t="e">
        <f>SUM(M52/L52)</f>
        <v>#DIV/0!</v>
      </c>
      <c r="O52" s="143"/>
      <c r="P52" s="87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42" t="e">
        <f>SUM(AJ52/AI52)</f>
        <v>#DIV/0!</v>
      </c>
      <c r="AL52" s="143"/>
      <c r="AM52" s="87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 x14ac:dyDescent="0.35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100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 x14ac:dyDescent="0.3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 x14ac:dyDescent="0.3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100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8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 x14ac:dyDescent="0.3">
      <c r="B56" s="108" t="s">
        <v>51</v>
      </c>
      <c r="C56" s="109"/>
      <c r="D56" s="109"/>
      <c r="E56" s="109"/>
      <c r="F56" s="110">
        <v>5025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>
        <v>42214</v>
      </c>
      <c r="N56" s="114"/>
      <c r="O56" s="122" t="s">
        <v>71</v>
      </c>
      <c r="P56" s="115"/>
      <c r="Q56" s="115"/>
      <c r="R56" s="240" t="s">
        <v>66</v>
      </c>
      <c r="S56" s="115"/>
      <c r="T56" s="240" t="s">
        <v>72</v>
      </c>
      <c r="U56" s="115"/>
      <c r="V56" s="115"/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 x14ac:dyDescent="0.3">
      <c r="B57" s="108" t="s">
        <v>50</v>
      </c>
      <c r="C57" s="109"/>
      <c r="D57" s="109"/>
      <c r="E57" s="109"/>
      <c r="F57" s="110">
        <f>SUM(S24+S38+S52)</f>
        <v>0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/>
      <c r="N57" s="114"/>
      <c r="O57" s="115"/>
      <c r="P57" s="115"/>
      <c r="Q57" s="115"/>
      <c r="R57" s="115"/>
      <c r="S57" s="115"/>
      <c r="T57" s="115"/>
      <c r="U57" s="115"/>
      <c r="V57" s="115"/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 x14ac:dyDescent="0.3">
      <c r="B58" s="108" t="s">
        <v>49</v>
      </c>
      <c r="C58" s="109"/>
      <c r="D58" s="109"/>
      <c r="E58" s="109"/>
      <c r="F58" s="110">
        <f>G52</f>
        <v>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 x14ac:dyDescent="0.3">
      <c r="B59" s="117" t="s">
        <v>48</v>
      </c>
      <c r="C59" s="118"/>
      <c r="D59" s="118"/>
      <c r="E59" s="118"/>
      <c r="F59" s="110">
        <f>G38</f>
        <v>0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 x14ac:dyDescent="0.35">
      <c r="B60" s="102" t="s">
        <v>47</v>
      </c>
      <c r="C60" s="103"/>
      <c r="D60" s="103"/>
      <c r="E60" s="103"/>
      <c r="F60" s="104">
        <f>G24</f>
        <v>5008</v>
      </c>
      <c r="G60" s="105"/>
      <c r="H60" s="6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 x14ac:dyDescent="0.3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2014-08-11T12:28:54Z</cp:lastPrinted>
  <dcterms:created xsi:type="dcterms:W3CDTF">2014-06-10T19:48:08Z</dcterms:created>
  <dcterms:modified xsi:type="dcterms:W3CDTF">2015-08-11T16:33:31Z</dcterms:modified>
</cp:coreProperties>
</file>