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G52" i="1"/>
  <c r="AH52" i="1" s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I52" i="1" s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G24" i="1"/>
  <c r="AH24" i="1" s="1"/>
  <c r="AD24" i="1"/>
  <c r="AC60" i="1" s="1"/>
  <c r="AC24" i="1"/>
  <c r="AB24" i="1"/>
  <c r="AJ23" i="1"/>
  <c r="AI23" i="1"/>
  <c r="AK23" i="1" s="1"/>
  <c r="AH23" i="1"/>
  <c r="AG23" i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37" i="1" l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<sst xmlns="http://schemas.openxmlformats.org/spreadsheetml/2006/main" count="152" uniqueCount="81">
  <si>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</si>
  <si>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</si>
  <si>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</si>
  <si>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</si>
  <si>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</si>
  <si>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</si>
  <si>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</si>
  <si>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</si>
  <si>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</si>
  <si>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</si>
  <si>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</si>
  <si>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</si>
  <si>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</si>
  <si>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</si>
  <si>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</si>
  <si>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</si>
  <si>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</si>
  <si>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</si>
  <si>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</si>
  <si>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</si>
  <si>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</si>
  <si>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</si>
  <si>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</si>
  <si>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</si>
  <si>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</si>
  <si>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</si>
  <si>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</si>
  <si>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</si>
  <si>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</si>
  <si>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</si>
  <si>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</si>
  <si>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</si>
  <si>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</si>
  <si>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</si>
  <si>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</si>
  <si>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</si>
  <si>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</si>
  <si>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</si>
  <si>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</si>
  <si>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</si>
  <si>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</si>
  <si>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</si>
  <si>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</si>
  <si>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</si>
  <si>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</si>
  <si>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</si>
  <si>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</si>
  <si>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</si>
  <si>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</si>
  <si>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</si>
  <si>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</si>
  <si>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</si>
  <si>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</si>
  <si>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</si>
  <si>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</si>
  <si>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</si>
  <si>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</si>
  <si>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</si>
  <si>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</si>
  <si>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</si>
  <si>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</si>
  <si>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MPC40001-10</t>
  </si>
  <si>
    <t>A02001-0042</t>
  </si>
  <si>
    <t>Routing:        WASH &amp; PACK DEPT</t>
  </si>
  <si>
    <t>MR 12/4/14</t>
  </si>
  <si>
    <t>6M 8SEC</t>
  </si>
  <si>
    <t>DM</t>
  </si>
  <si>
    <t>YES</t>
  </si>
  <si>
    <t>JC</t>
  </si>
  <si>
    <t xml:space="preserve">REJECTED 8/4 </t>
  </si>
  <si>
    <t>HVD</t>
  </si>
  <si>
    <t>Machine #  H3</t>
  </si>
  <si>
    <t>JB</t>
  </si>
  <si>
    <t>WAD</t>
  </si>
  <si>
    <t>B</t>
  </si>
  <si>
    <t>N/A</t>
  </si>
  <si>
    <t>Nvr passed insp</t>
  </si>
  <si>
    <t>JC/DH</t>
  </si>
  <si>
    <t>MACH RESET</t>
  </si>
  <si>
    <t>NO PARTS AT MACH-MR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</si>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</sst>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8" sqref="F48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 x14ac:dyDescent="0.3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 t="s">
        <v>74</v>
      </c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 x14ac:dyDescent="0.3">
      <c r="B3" s="147" t="s">
        <v>22</v>
      </c>
      <c r="C3" s="148"/>
      <c r="D3" s="24"/>
      <c r="E3" s="149">
        <v>379266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2"/>
      <c r="S3" s="193"/>
      <c r="T3" s="194"/>
      <c r="U3" s="145" t="s">
        <v>75</v>
      </c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 x14ac:dyDescent="0.3">
      <c r="B4" s="210" t="s">
        <v>23</v>
      </c>
      <c r="C4" s="191"/>
      <c r="D4" s="24"/>
      <c r="E4" s="189">
        <v>400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 x14ac:dyDescent="0.3">
      <c r="B5" s="222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 x14ac:dyDescent="0.3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 t="s">
        <v>64</v>
      </c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 x14ac:dyDescent="0.3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 x14ac:dyDescent="0.35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32" t="s">
        <v>59</v>
      </c>
      <c r="S9" s="232"/>
      <c r="T9" s="232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32" t="s">
        <v>59</v>
      </c>
      <c r="AP9" s="232"/>
      <c r="AQ9" s="232"/>
      <c r="AR9" s="202"/>
      <c r="AS9" s="203"/>
      <c r="AT9" s="204"/>
    </row>
    <row r="10" spans="2:46" ht="20.25" customHeight="1" x14ac:dyDescent="0.3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 x14ac:dyDescent="0.35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 x14ac:dyDescent="0.3">
      <c r="B12" s="164" t="s">
        <v>71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400</v>
      </c>
      <c r="L12" s="169" t="s">
        <v>55</v>
      </c>
      <c r="M12" s="170"/>
      <c r="N12" s="169" t="s">
        <v>65</v>
      </c>
      <c r="O12" s="171"/>
      <c r="P12" s="70"/>
      <c r="Q12" s="70"/>
      <c r="R12" s="70"/>
      <c r="S12" s="71"/>
      <c r="T12" s="72">
        <v>8</v>
      </c>
      <c r="U12" s="72">
        <v>4</v>
      </c>
      <c r="V12" s="54">
        <f>SUM(F13:F23)</f>
        <v>1</v>
      </c>
      <c r="W12" s="55">
        <f>U12/V12</f>
        <v>4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42219</v>
      </c>
      <c r="C13" s="30" t="s">
        <v>66</v>
      </c>
      <c r="D13" s="30"/>
      <c r="E13" s="30">
        <v>6.6</v>
      </c>
      <c r="F13" s="80">
        <v>1</v>
      </c>
      <c r="G13" s="32">
        <v>77</v>
      </c>
      <c r="H13" s="4" t="e">
        <f>IF(G13="","",(IF(#REF!=0,"",(#REF!*G13*#REF!))))</f>
        <v>#REF!</v>
      </c>
      <c r="I13" s="5">
        <f t="shared" ref="I13:I24" si="0">IF(G13="","",(SUM(E13+F13+Q13)))</f>
        <v>7.6</v>
      </c>
      <c r="J13" s="6">
        <f>SUM(G$12:G13)</f>
        <v>77</v>
      </c>
      <c r="K13" s="6">
        <f>E$4-J13</f>
        <v>323</v>
      </c>
      <c r="L13" s="7">
        <f t="shared" ref="L13:L23" si="1">IF(G13="",0,$T$12*(I13-F13-Q13))</f>
        <v>52.8</v>
      </c>
      <c r="M13" s="4">
        <f>G13</f>
        <v>77</v>
      </c>
      <c r="N13" s="110">
        <f>IF(L13=0,"",(M13/L13))</f>
        <v>1.4583333333333335</v>
      </c>
      <c r="O13" s="111"/>
      <c r="P13" s="33"/>
      <c r="Q13" s="30">
        <v>0</v>
      </c>
      <c r="R13" s="30">
        <v>0</v>
      </c>
      <c r="S13" s="30">
        <v>77</v>
      </c>
      <c r="T13" s="219">
        <v>11</v>
      </c>
      <c r="U13" s="220"/>
      <c r="V13" s="220"/>
      <c r="W13" s="221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19"/>
      <c r="AR13" s="220"/>
      <c r="AS13" s="220"/>
      <c r="AT13" s="221"/>
    </row>
    <row r="14" spans="2:46" ht="15" customHeight="1" x14ac:dyDescent="0.3">
      <c r="B14" s="29">
        <v>42220</v>
      </c>
      <c r="C14" s="30" t="s">
        <v>70</v>
      </c>
      <c r="D14" s="30"/>
      <c r="E14" s="30">
        <v>1</v>
      </c>
      <c r="F14" s="81">
        <v>0</v>
      </c>
      <c r="G14" s="32">
        <v>29</v>
      </c>
      <c r="H14" s="4" t="e">
        <f>IF(G14="","",(IF(#REF!=0,"",(#REF!*G14*#REF!))))</f>
        <v>#REF!</v>
      </c>
      <c r="I14" s="5">
        <f t="shared" si="0"/>
        <v>1</v>
      </c>
      <c r="J14" s="6">
        <f>SUM(G$12:G14)</f>
        <v>106</v>
      </c>
      <c r="K14" s="6">
        <f>E$4-J14</f>
        <v>294</v>
      </c>
      <c r="L14" s="7">
        <f t="shared" si="1"/>
        <v>8</v>
      </c>
      <c r="M14" s="4">
        <f t="shared" ref="M14:M23" si="4">G14</f>
        <v>29</v>
      </c>
      <c r="N14" s="110">
        <f t="shared" ref="N14:N23" si="5">IF(L14=0,"",(M14/L14))</f>
        <v>3.625</v>
      </c>
      <c r="O14" s="111"/>
      <c r="P14" s="33"/>
      <c r="Q14" s="30">
        <v>0</v>
      </c>
      <c r="R14" s="30">
        <v>0</v>
      </c>
      <c r="S14" s="30">
        <v>29</v>
      </c>
      <c r="T14" s="107" t="s">
        <v>76</v>
      </c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 x14ac:dyDescent="0.3">
      <c r="B15" s="29">
        <v>42221</v>
      </c>
      <c r="C15" s="30" t="s">
        <v>72</v>
      </c>
      <c r="D15" s="30"/>
      <c r="E15" s="30">
        <v>8</v>
      </c>
      <c r="F15" s="81">
        <v>0</v>
      </c>
      <c r="G15" s="32">
        <v>61</v>
      </c>
      <c r="H15" s="4" t="e">
        <f>IF(G15="","",(IF(#REF!=0,"",(#REF!*G15*#REF!))))</f>
        <v>#REF!</v>
      </c>
      <c r="I15" s="5">
        <f t="shared" si="0"/>
        <v>11</v>
      </c>
      <c r="J15" s="6">
        <f>SUM(G$12:G15)</f>
        <v>167</v>
      </c>
      <c r="K15" s="6">
        <f>E$4-J15</f>
        <v>233</v>
      </c>
      <c r="L15" s="7">
        <f t="shared" si="1"/>
        <v>64</v>
      </c>
      <c r="M15" s="4">
        <f t="shared" si="4"/>
        <v>61</v>
      </c>
      <c r="N15" s="110">
        <f t="shared" si="5"/>
        <v>0.953125</v>
      </c>
      <c r="O15" s="111"/>
      <c r="P15" s="33"/>
      <c r="Q15" s="8">
        <v>3</v>
      </c>
      <c r="R15" s="8">
        <v>2</v>
      </c>
      <c r="S15" s="8">
        <v>3</v>
      </c>
      <c r="T15" s="219">
        <v>11</v>
      </c>
      <c r="U15" s="220"/>
      <c r="V15" s="220"/>
      <c r="W15" s="221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 x14ac:dyDescent="0.3">
      <c r="B16" s="9">
        <v>42222</v>
      </c>
      <c r="C16" s="35" t="s">
        <v>73</v>
      </c>
      <c r="D16" s="50"/>
      <c r="E16" s="50">
        <v>7.6</v>
      </c>
      <c r="F16" s="82">
        <v>0</v>
      </c>
      <c r="G16" s="10">
        <v>115</v>
      </c>
      <c r="H16" s="4" t="e">
        <f>IF(G16="","",(IF(#REF!=0,"",(#REF!*G16*#REF!))))</f>
        <v>#REF!</v>
      </c>
      <c r="I16" s="5">
        <f t="shared" si="0"/>
        <v>7.6</v>
      </c>
      <c r="J16" s="6">
        <f>SUM(G$12:G16)</f>
        <v>282</v>
      </c>
      <c r="K16" s="6">
        <f t="shared" ref="K16:K24" si="8">E$4-J16</f>
        <v>118</v>
      </c>
      <c r="L16" s="7">
        <f t="shared" si="1"/>
        <v>60.8</v>
      </c>
      <c r="M16" s="4">
        <f t="shared" si="4"/>
        <v>115</v>
      </c>
      <c r="N16" s="110">
        <f t="shared" si="5"/>
        <v>1.8914473684210527</v>
      </c>
      <c r="O16" s="111"/>
      <c r="P16" s="33"/>
      <c r="Q16" s="8">
        <v>0</v>
      </c>
      <c r="R16" s="8">
        <v>0</v>
      </c>
      <c r="S16" s="8">
        <v>0</v>
      </c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 x14ac:dyDescent="0.3">
      <c r="B17" s="9">
        <v>42222</v>
      </c>
      <c r="C17" s="35" t="s">
        <v>66</v>
      </c>
      <c r="D17" s="61"/>
      <c r="E17" s="61">
        <v>7.6</v>
      </c>
      <c r="F17" s="82">
        <v>0</v>
      </c>
      <c r="G17" s="10">
        <v>99</v>
      </c>
      <c r="H17" s="4"/>
      <c r="I17" s="5">
        <f t="shared" ref="I17" si="10">IF(G17="","",(SUM(E17+F17+Q17)))</f>
        <v>7.6</v>
      </c>
      <c r="J17" s="6">
        <f>SUM(G$12:G17)</f>
        <v>381</v>
      </c>
      <c r="K17" s="6">
        <f t="shared" ref="K17" si="11">E$4-J17</f>
        <v>19</v>
      </c>
      <c r="L17" s="7">
        <f t="shared" ref="L17" si="12">IF(G17="",0,$T$12*(I17-F17-Q17))</f>
        <v>60.8</v>
      </c>
      <c r="M17" s="4">
        <f t="shared" ref="M17" si="13">G17</f>
        <v>99</v>
      </c>
      <c r="N17" s="110">
        <f t="shared" ref="N17" si="14">IF(L17=0,"",(M17/L17))</f>
        <v>1.6282894736842106</v>
      </c>
      <c r="O17" s="111"/>
      <c r="P17" s="33"/>
      <c r="Q17" s="61">
        <v>0</v>
      </c>
      <c r="R17" s="61">
        <v>0</v>
      </c>
      <c r="S17" s="61">
        <v>0</v>
      </c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 x14ac:dyDescent="0.3">
      <c r="B18" s="101">
        <v>42223</v>
      </c>
      <c r="C18" s="59" t="s">
        <v>73</v>
      </c>
      <c r="D18" s="61"/>
      <c r="E18" s="61">
        <v>5</v>
      </c>
      <c r="F18" s="82">
        <v>0</v>
      </c>
      <c r="G18" s="10">
        <v>81</v>
      </c>
      <c r="H18" s="4"/>
      <c r="I18" s="5">
        <f t="shared" ref="I18:I20" si="16">IF(G18="","",(SUM(E18+F18+Q18)))</f>
        <v>5</v>
      </c>
      <c r="J18" s="6">
        <f>SUM(G$12:G18)</f>
        <v>462</v>
      </c>
      <c r="K18" s="6">
        <f t="shared" ref="K18:K20" si="17">E$4-J18</f>
        <v>-62</v>
      </c>
      <c r="L18" s="7">
        <f t="shared" ref="L18:L20" si="18">IF(G18="",0,$T$12*(I18-F18-Q18))</f>
        <v>40</v>
      </c>
      <c r="M18" s="4">
        <f t="shared" ref="M18:M20" si="19">G18</f>
        <v>81</v>
      </c>
      <c r="N18" s="110">
        <f t="shared" ref="N18:N20" si="20">IF(L18=0,"",(M18/L18))</f>
        <v>2.0249999999999999</v>
      </c>
      <c r="O18" s="111"/>
      <c r="P18" s="33"/>
      <c r="Q18" s="61">
        <v>0</v>
      </c>
      <c r="R18" s="61">
        <v>0</v>
      </c>
      <c r="S18" s="61">
        <v>0</v>
      </c>
      <c r="T18" s="219" t="s">
        <v>80</v>
      </c>
      <c r="U18" s="220"/>
      <c r="V18" s="220"/>
      <c r="W18" s="221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462</v>
      </c>
      <c r="K19" s="6">
        <f t="shared" si="17"/>
        <v>-62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219" t="s">
        <v>79</v>
      </c>
      <c r="U19" s="220"/>
      <c r="V19" s="220"/>
      <c r="W19" s="221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462</v>
      </c>
      <c r="K20" s="6">
        <f t="shared" si="17"/>
        <v>-62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462</v>
      </c>
      <c r="K21" s="6">
        <f t="shared" si="8"/>
        <v>-62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462</v>
      </c>
      <c r="K22" s="6">
        <f t="shared" si="8"/>
        <v>-62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462</v>
      </c>
      <c r="K23" s="6">
        <f t="shared" si="8"/>
        <v>-62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 x14ac:dyDescent="0.3">
      <c r="B24" s="123" t="s">
        <v>20</v>
      </c>
      <c r="C24" s="124"/>
      <c r="D24" s="52"/>
      <c r="E24" s="62">
        <f>SUM(E13:E23)</f>
        <v>35.799999999999997</v>
      </c>
      <c r="F24" s="62">
        <f>SUM(F13:F23)</f>
        <v>1</v>
      </c>
      <c r="G24" s="62">
        <f>SUM(G13:G23)</f>
        <v>462</v>
      </c>
      <c r="H24" s="84"/>
      <c r="I24" s="62">
        <f t="shared" si="0"/>
        <v>39.799999999999997</v>
      </c>
      <c r="J24" s="85">
        <f>J23</f>
        <v>462</v>
      </c>
      <c r="K24" s="85">
        <f t="shared" si="8"/>
        <v>-62</v>
      </c>
      <c r="L24" s="86">
        <f>SUM(L13:L23)</f>
        <v>286.39999999999998</v>
      </c>
      <c r="M24" s="84">
        <f>SUM(M13:M23)</f>
        <v>462</v>
      </c>
      <c r="N24" s="121">
        <f>SUM(M24/L24)</f>
        <v>1.6131284916201118</v>
      </c>
      <c r="O24" s="122"/>
      <c r="P24" s="87"/>
      <c r="Q24" s="86">
        <f>SUM(Q13:Q23)</f>
        <v>3</v>
      </c>
      <c r="R24" s="86"/>
      <c r="S24" s="86">
        <f>SUM(S13:S23)</f>
        <v>109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" thickBot="1" x14ac:dyDescent="0.35">
      <c r="B25" s="161" t="s">
        <v>63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 x14ac:dyDescent="0.3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400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400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3"/>
      <c r="AR27" s="234"/>
      <c r="AS27" s="234"/>
      <c r="AT27" s="235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400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400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400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400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400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400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400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400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400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400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 x14ac:dyDescent="0.3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400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" thickBot="1" x14ac:dyDescent="0.35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 x14ac:dyDescent="0.3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400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400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400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400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400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400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400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400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400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400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400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400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 x14ac:dyDescent="0.3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400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 x14ac:dyDescent="0.35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 x14ac:dyDescent="0.3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 x14ac:dyDescent="0.3">
      <c r="B56" s="133" t="s">
        <v>51</v>
      </c>
      <c r="C56" s="134"/>
      <c r="D56" s="134"/>
      <c r="E56" s="134"/>
      <c r="F56" s="125">
        <v>529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>
        <v>42219</v>
      </c>
      <c r="N56" s="142"/>
      <c r="O56" s="236">
        <v>0.68402777777777779</v>
      </c>
      <c r="P56" s="116"/>
      <c r="Q56" s="116"/>
      <c r="R56" s="115" t="s">
        <v>67</v>
      </c>
      <c r="S56" s="116"/>
      <c r="T56" s="115" t="s">
        <v>68</v>
      </c>
      <c r="U56" s="116"/>
      <c r="V56" s="115" t="s">
        <v>69</v>
      </c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133" t="s">
        <v>50</v>
      </c>
      <c r="C57" s="134"/>
      <c r="D57" s="134"/>
      <c r="E57" s="134"/>
      <c r="F57" s="125">
        <f>SUM(S24+S38+S52)</f>
        <v>109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3</v>
      </c>
      <c r="M57" s="142">
        <v>42221</v>
      </c>
      <c r="N57" s="142"/>
      <c r="O57" s="236">
        <v>0.45833333333333331</v>
      </c>
      <c r="P57" s="116"/>
      <c r="Q57" s="116"/>
      <c r="R57" s="115" t="s">
        <v>67</v>
      </c>
      <c r="S57" s="116"/>
      <c r="T57" s="115" t="s">
        <v>77</v>
      </c>
      <c r="U57" s="116"/>
      <c r="V57" s="115" t="s">
        <v>78</v>
      </c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3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 x14ac:dyDescent="0.3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 x14ac:dyDescent="0.35">
      <c r="B60" s="223" t="s">
        <v>47</v>
      </c>
      <c r="C60" s="224"/>
      <c r="D60" s="224"/>
      <c r="E60" s="224"/>
      <c r="F60" s="225">
        <f>G24</f>
        <v>462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 x14ac:dyDescent="0.3">
      <c r="B61" s="227"/>
      <c r="C61" s="227"/>
      <c r="D61" s="227"/>
      <c r="E61" s="227"/>
      <c r="F61" s="228"/>
      <c r="G61" s="228"/>
    </row>
  </sheetData>
  <mergeCells count="362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T18:W18"/>
    <mergeCell ref="T19:W19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2015-08-04T16:27:17Z</cp:lastPrinted>
  <dcterms:created xsi:type="dcterms:W3CDTF">2014-06-10T19:48:08Z</dcterms:created>
  <dcterms:modified xsi:type="dcterms:W3CDTF">2015-08-17T14:38:09Z</dcterms:modified>
</cp:coreProperties>
</file>