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K16"/>
  <c r="AJ16"/>
  <c r="AI16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<sst xmlns="http://schemas.openxmlformats.org/spreadsheetml/2006/main" count="148" uniqueCount="78">
  <si>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</si>
  <si>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</si>
  <si>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</si>
  <si>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</si>
  <si>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</si>
  <si>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</si>
  <si>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</si>
  <si>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</si>
  <si>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</si>
  <si>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</si>
  <si>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</si>
  <si>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</si>
  <si>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</si>
  <si>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</si>
  <si>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</si>
  <si>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</si>
  <si>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</si>
  <si>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</si>
  <si>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</si>
  <si>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</si>
  <si>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</si>
  <si>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</si>
  <si>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</si>
  <si>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</si>
  <si>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</si>
  <si>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</si>
  <si>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</si>
  <si>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</si>
  <si>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</si>
  <si>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</si>
  <si>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</si>
  <si>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</si>
  <si>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</si>
  <si>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</si>
  <si>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</si>
  <si>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</si>
  <si>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</si>
  <si>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</si>
  <si>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</si>
  <si>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</si>
  <si>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</si>
  <si>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</si>
  <si>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</si>
  <si>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</si>
  <si>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</si>
  <si>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</si>
  <si>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</si>
  <si>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</si>
  <si>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</si>
  <si>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</si>
  <si>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</si>
  <si>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</si>
  <si>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</si>
  <si>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</si>
  <si>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</si>
  <si>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</si>
  <si>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</si>
  <si>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</si>
  <si>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</si>
  <si>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</si>
  <si>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</si>
  <si>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P1515001-10</t>
  </si>
  <si>
    <t>A02002-0072</t>
  </si>
  <si>
    <t>Machine #  OKUMA</t>
  </si>
  <si>
    <t>Machine # HARDING</t>
  </si>
  <si>
    <t>A</t>
  </si>
  <si>
    <t>B</t>
  </si>
  <si>
    <t>E</t>
  </si>
  <si>
    <t>BA</t>
  </si>
  <si>
    <t>JO</t>
  </si>
  <si>
    <t>YES</t>
  </si>
  <si>
    <t>DH</t>
  </si>
  <si>
    <t>CHI5101</t>
  </si>
  <si>
    <t>Routing:        HOLD AT MACH</t>
  </si>
  <si>
    <t>BJ</t>
  </si>
  <si>
    <t>JOB OUT</t>
  </si>
  <si>
    <t>No parts @ mach per MR</t>
  </si>
  <si>
    <t>JC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</si>
</sst>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4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4" zoomScale="90" zoomScaleNormal="90" workbookViewId="0">
      <selection activeCell="B16" sqref="B16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67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>
        <v>361679</v>
      </c>
      <c r="F3" s="227"/>
      <c r="G3" s="228"/>
      <c r="H3" s="22"/>
      <c r="I3" s="25"/>
      <c r="J3" s="204" t="s">
        <v>25</v>
      </c>
      <c r="K3" s="229"/>
      <c r="L3" s="204" t="s">
        <v>62</v>
      </c>
      <c r="M3" s="205"/>
      <c r="N3" s="205"/>
      <c r="O3" s="229"/>
      <c r="P3" s="22"/>
      <c r="Q3" s="22"/>
      <c r="R3" s="231"/>
      <c r="S3" s="232"/>
      <c r="T3" s="233"/>
      <c r="U3" s="204" t="s">
        <v>72</v>
      </c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>
        <v>50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63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50</v>
      </c>
      <c r="L12" s="154" t="s">
        <v>55</v>
      </c>
      <c r="M12" s="155"/>
      <c r="N12" s="154"/>
      <c r="O12" s="156"/>
      <c r="P12" s="70"/>
      <c r="Q12" s="70"/>
      <c r="R12" s="70" t="s">
        <v>65</v>
      </c>
      <c r="S12" s="71"/>
      <c r="T12" s="72"/>
      <c r="U12" s="72">
        <v>4</v>
      </c>
      <c r="V12" s="54">
        <f>SUM(F13:F23)</f>
        <v>4</v>
      </c>
      <c r="W12" s="55">
        <f>U12/V12</f>
        <v>1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42052</v>
      </c>
      <c r="C13" s="30" t="s">
        <v>68</v>
      </c>
      <c r="D13" s="30"/>
      <c r="E13" s="30">
        <v>0</v>
      </c>
      <c r="F13" s="80">
        <v>2.5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2.5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0</v>
      </c>
      <c r="T13" s="166"/>
      <c r="U13" s="167"/>
      <c r="V13" s="167"/>
      <c r="W13" s="168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>
        <v>42053</v>
      </c>
      <c r="C14" s="30" t="s">
        <v>69</v>
      </c>
      <c r="D14" s="30"/>
      <c r="E14" s="30">
        <v>6.5</v>
      </c>
      <c r="F14" s="81">
        <v>1.5</v>
      </c>
      <c r="G14" s="32">
        <v>17</v>
      </c>
      <c r="H14" s="4" t="e">
        <f>IF(G14="","",(IF(#REF!=0,"",(#REF!*G14*#REF!))))</f>
        <v>#REF!</v>
      </c>
      <c r="I14" s="5">
        <f t="shared" si="0"/>
        <v>8</v>
      </c>
      <c r="J14" s="6">
        <f>SUM(G$12:G14)</f>
        <v>17</v>
      </c>
      <c r="K14" s="6">
        <f>E$4-J14</f>
        <v>33</v>
      </c>
      <c r="L14" s="7">
        <f t="shared" si="1"/>
        <v>0</v>
      </c>
      <c r="M14" s="4">
        <f t="shared" ref="M14:M23" si="4">G14</f>
        <v>17</v>
      </c>
      <c r="N14" s="135" t="str">
        <f t="shared" ref="N14:N23" si="5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>
        <v>42053</v>
      </c>
      <c r="C15" s="30" t="s">
        <v>68</v>
      </c>
      <c r="D15" s="30"/>
      <c r="E15" s="30">
        <v>6</v>
      </c>
      <c r="F15" s="81">
        <v>0</v>
      </c>
      <c r="G15" s="32">
        <v>24</v>
      </c>
      <c r="H15" s="4" t="e">
        <f>IF(G15="","",(IF(#REF!=0,"",(#REF!*G15*#REF!))))</f>
        <v>#REF!</v>
      </c>
      <c r="I15" s="5">
        <f t="shared" si="0"/>
        <v>6</v>
      </c>
      <c r="J15" s="6">
        <f>SUM(G$12:G15)</f>
        <v>41</v>
      </c>
      <c r="K15" s="6">
        <f>E$4-J15</f>
        <v>9</v>
      </c>
      <c r="L15" s="7">
        <f t="shared" si="1"/>
        <v>0</v>
      </c>
      <c r="M15" s="4">
        <f t="shared" si="4"/>
        <v>24</v>
      </c>
      <c r="N15" s="135" t="str">
        <f t="shared" si="5"/>
        <v/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41</v>
      </c>
      <c r="K16" s="6">
        <f t="shared" ref="K16:K24" si="8">E$4-J16</f>
        <v>9</v>
      </c>
      <c r="L16" s="7">
        <f t="shared" si="1"/>
        <v>0</v>
      </c>
      <c r="M16" s="4">
        <f t="shared" si="4"/>
        <v>0</v>
      </c>
      <c r="N16" s="135" t="str">
        <f t="shared" si="5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41</v>
      </c>
      <c r="K17" s="6">
        <f t="shared" ref="K17" si="11">E$4-J17</f>
        <v>9</v>
      </c>
      <c r="L17" s="7">
        <f t="shared" ref="L17" si="12">IF(G17="",0,$T$12*(I17-F17-Q17))</f>
        <v>0</v>
      </c>
      <c r="M17" s="4">
        <f t="shared" ref="M17" si="13">G17</f>
        <v>0</v>
      </c>
      <c r="N17" s="135" t="str">
        <f t="shared" ref="N17" si="14">IF(L17=0,"",(M17/L17))</f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>
      <c r="B18" s="101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41</v>
      </c>
      <c r="K18" s="6">
        <f t="shared" ref="K18:K20" si="17">E$4-J18</f>
        <v>9</v>
      </c>
      <c r="L18" s="7">
        <f t="shared" ref="L18:L20" si="18">IF(G18="",0,$T$12*(I18-F18-Q18))</f>
        <v>0</v>
      </c>
      <c r="M18" s="4">
        <f t="shared" ref="M18:M20" si="19">G18</f>
        <v>0</v>
      </c>
      <c r="N18" s="135" t="str">
        <f t="shared" ref="N18:N20" si="20">IF(L18=0,"",(M18/L18))</f>
        <v/>
      </c>
      <c r="O18" s="136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41</v>
      </c>
      <c r="K19" s="6">
        <f t="shared" si="17"/>
        <v>9</v>
      </c>
      <c r="L19" s="7">
        <f t="shared" si="18"/>
        <v>0</v>
      </c>
      <c r="M19" s="4">
        <f t="shared" si="19"/>
        <v>0</v>
      </c>
      <c r="N19" s="135" t="str">
        <f t="shared" si="20"/>
        <v/>
      </c>
      <c r="O19" s="136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41</v>
      </c>
      <c r="K20" s="6">
        <f t="shared" si="17"/>
        <v>9</v>
      </c>
      <c r="L20" s="7">
        <f t="shared" si="18"/>
        <v>0</v>
      </c>
      <c r="M20" s="4">
        <f t="shared" si="19"/>
        <v>0</v>
      </c>
      <c r="N20" s="135" t="str">
        <f t="shared" si="20"/>
        <v/>
      </c>
      <c r="O20" s="136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41</v>
      </c>
      <c r="K21" s="6">
        <f t="shared" si="8"/>
        <v>9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41</v>
      </c>
      <c r="K22" s="6">
        <f t="shared" si="8"/>
        <v>9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41</v>
      </c>
      <c r="K23" s="6">
        <f t="shared" si="8"/>
        <v>9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12.5</v>
      </c>
      <c r="F24" s="62">
        <f>SUM(F13:F23)</f>
        <v>4</v>
      </c>
      <c r="G24" s="62">
        <f>SUM(G13:G23)</f>
        <v>41</v>
      </c>
      <c r="H24" s="84"/>
      <c r="I24" s="62">
        <f t="shared" si="0"/>
        <v>16.5</v>
      </c>
      <c r="J24" s="85">
        <f>J23</f>
        <v>41</v>
      </c>
      <c r="K24" s="85">
        <f t="shared" si="8"/>
        <v>9</v>
      </c>
      <c r="L24" s="86">
        <f>SUM(L13:L23)</f>
        <v>0</v>
      </c>
      <c r="M24" s="84">
        <f>SUM(M13:M23)</f>
        <v>41</v>
      </c>
      <c r="N24" s="142" t="e">
        <f>SUM(M24/L24)</f>
        <v>#DIV/0!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1" t="s">
        <v>73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3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64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54" t="s">
        <v>55</v>
      </c>
      <c r="M26" s="155"/>
      <c r="N26" s="154"/>
      <c r="O26" s="156"/>
      <c r="P26" s="70"/>
      <c r="Q26" s="70"/>
      <c r="R26" s="70" t="s">
        <v>66</v>
      </c>
      <c r="S26" s="71"/>
      <c r="T26" s="73"/>
      <c r="U26" s="74">
        <v>4</v>
      </c>
      <c r="V26" s="56">
        <f>SUM(F27:F37)</f>
        <v>3</v>
      </c>
      <c r="W26" s="57">
        <f>U26/V26</f>
        <v>1.3333333333333333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42063</v>
      </c>
      <c r="C27" s="60" t="s">
        <v>68</v>
      </c>
      <c r="D27" s="8"/>
      <c r="E27" s="30">
        <v>0</v>
      </c>
      <c r="F27" s="31">
        <v>3</v>
      </c>
      <c r="G27" s="32">
        <v>9</v>
      </c>
      <c r="H27" s="4" t="e">
        <f>IF(G27="","",(IF(#REF!=0,"",(#REF!*G27*#REF!))))</f>
        <v>#REF!</v>
      </c>
      <c r="I27" s="7">
        <f t="shared" ref="I27:I37" si="23">IF(G27="","",(SUM(E27+F27+Q27)))</f>
        <v>3</v>
      </c>
      <c r="J27" s="6">
        <f>SUM(G$26:G27)</f>
        <v>9</v>
      </c>
      <c r="K27" s="6">
        <f>E$4-J27</f>
        <v>41</v>
      </c>
      <c r="L27" s="7">
        <f t="shared" ref="L27:L37" si="24">IF(G27="",0,T$26*(I27-F27-Q27))</f>
        <v>0</v>
      </c>
      <c r="M27" s="4">
        <f>G27</f>
        <v>9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>
      <c r="B28" s="101">
        <v>42059</v>
      </c>
      <c r="C28" s="60" t="s">
        <v>74</v>
      </c>
      <c r="D28" s="8"/>
      <c r="E28" s="30">
        <v>6</v>
      </c>
      <c r="F28" s="34">
        <v>0</v>
      </c>
      <c r="G28" s="32">
        <v>30</v>
      </c>
      <c r="H28" s="4" t="e">
        <f>IF(G28="","",(IF(#REF!=0,"",(#REF!*G28*#REF!))))</f>
        <v>#REF!</v>
      </c>
      <c r="I28" s="7">
        <f t="shared" si="23"/>
        <v>6</v>
      </c>
      <c r="J28" s="6">
        <f>SUM(G$26:G28)</f>
        <v>39</v>
      </c>
      <c r="K28" s="6">
        <f>E$4-J28</f>
        <v>11</v>
      </c>
      <c r="L28" s="7">
        <f t="shared" si="24"/>
        <v>0</v>
      </c>
      <c r="M28" s="4">
        <f t="shared" ref="M28:M37" si="27">G28</f>
        <v>30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63" t="s">
        <v>75</v>
      </c>
      <c r="U28" s="164"/>
      <c r="V28" s="164"/>
      <c r="W28" s="16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39</v>
      </c>
      <c r="K29" s="6">
        <f t="shared" ref="K29:K31" si="32">E$4-J29</f>
        <v>11</v>
      </c>
      <c r="L29" s="7">
        <f t="shared" ref="L29:L31" si="33">IF(G29="",0,T$26*(I29-F29-Q29))</f>
        <v>0</v>
      </c>
      <c r="M29" s="4">
        <f t="shared" ref="M29:M31" si="34">G29</f>
        <v>0</v>
      </c>
      <c r="N29" s="135" t="str">
        <f t="shared" ref="N29:N31" si="35">IF(L29=0,"",(M29/L29))</f>
        <v/>
      </c>
      <c r="O29" s="136"/>
      <c r="P29" s="33"/>
      <c r="Q29" s="58"/>
      <c r="R29" s="58"/>
      <c r="S29" s="58"/>
      <c r="T29" s="121" t="s">
        <v>76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39</v>
      </c>
      <c r="K30" s="6">
        <f t="shared" si="32"/>
        <v>11</v>
      </c>
      <c r="L30" s="7">
        <f t="shared" si="33"/>
        <v>0</v>
      </c>
      <c r="M30" s="4">
        <f t="shared" si="34"/>
        <v>0</v>
      </c>
      <c r="N30" s="135" t="str">
        <f t="shared" si="35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39</v>
      </c>
      <c r="K31" s="6">
        <f t="shared" si="32"/>
        <v>11</v>
      </c>
      <c r="L31" s="7">
        <f t="shared" si="33"/>
        <v>0</v>
      </c>
      <c r="M31" s="4">
        <f t="shared" si="34"/>
        <v>0</v>
      </c>
      <c r="N31" s="135" t="str">
        <f t="shared" si="35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39</v>
      </c>
      <c r="K32" s="6">
        <f t="shared" ref="K32" si="39">E$4-J32</f>
        <v>11</v>
      </c>
      <c r="L32" s="7">
        <f t="shared" ref="L32" si="40">IF(G32="",0,T$26*(I32-F32-Q32))</f>
        <v>0</v>
      </c>
      <c r="M32" s="4">
        <f t="shared" ref="M32" si="41">G32</f>
        <v>0</v>
      </c>
      <c r="N32" s="135" t="str">
        <f t="shared" ref="N32" si="42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39</v>
      </c>
      <c r="K33" s="6">
        <f>E$4-J33</f>
        <v>11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39</v>
      </c>
      <c r="K34" s="6">
        <f t="shared" ref="K34:K38" si="45">E$4-J34</f>
        <v>11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39</v>
      </c>
      <c r="K35" s="6">
        <f t="shared" si="45"/>
        <v>11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39</v>
      </c>
      <c r="K36" s="6">
        <f t="shared" si="45"/>
        <v>11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39</v>
      </c>
      <c r="K37" s="6">
        <f t="shared" si="45"/>
        <v>11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7">SUM(E27:E37)</f>
        <v>6</v>
      </c>
      <c r="F38" s="63">
        <f t="shared" si="47"/>
        <v>3</v>
      </c>
      <c r="G38" s="63">
        <f>SUM(G27:G37)</f>
        <v>39</v>
      </c>
      <c r="H38" s="84"/>
      <c r="I38" s="86">
        <f t="shared" ref="I38" si="48">IF(G38="","",(SUM(E38+F38+Q38)))</f>
        <v>9</v>
      </c>
      <c r="J38" s="85">
        <f>J37</f>
        <v>39</v>
      </c>
      <c r="K38" s="85">
        <f t="shared" si="45"/>
        <v>11</v>
      </c>
      <c r="L38" s="86">
        <f>SUM(L27:L37)</f>
        <v>0</v>
      </c>
      <c r="M38" s="84">
        <f>SUM(M27:M37)</f>
        <v>39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>
        <v>39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42052</v>
      </c>
      <c r="N56" s="114"/>
      <c r="O56" s="122">
        <v>0.39583333333333331</v>
      </c>
      <c r="P56" s="115"/>
      <c r="Q56" s="115"/>
      <c r="R56" s="240" t="s">
        <v>70</v>
      </c>
      <c r="S56" s="115"/>
      <c r="T56" s="240" t="s">
        <v>71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>
        <v>42058</v>
      </c>
      <c r="N57" s="114"/>
      <c r="O57" s="122">
        <v>0.93055555555555547</v>
      </c>
      <c r="P57" s="115"/>
      <c r="Q57" s="115"/>
      <c r="R57" s="240" t="s">
        <v>70</v>
      </c>
      <c r="S57" s="115"/>
      <c r="T57" s="240" t="s">
        <v>77</v>
      </c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39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41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2015-03-06T22:44:40Z</dcterms:modified>
</cp:coreProperties>
</file>