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J23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<sst xmlns="http://schemas.openxmlformats.org/spreadsheetml/2006/main" count="146" uniqueCount="75">
  <si>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</si>
  <si>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</si>
  <si>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</si>
  <si>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</si>
  <si>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</si>
  <si>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</si>
  <si>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</si>
  <si>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</si>
  <si>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</si>
  <si>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</si>
  <si>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</si>
  <si>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</si>
  <si>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</si>
  <si>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</si>
  <si>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</si>
  <si>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</si>
  <si>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</si>
  <si>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</si>
  <si>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</si>
  <si>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</si>
  <si>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</si>
  <si>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</si>
  <si>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</si>
  <si>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</si>
  <si>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</si>
  <si>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</si>
  <si>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</si>
  <si>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</si>
  <si>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</si>
  <si>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</si>
  <si>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</si>
  <si>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</si>
  <si>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</si>
  <si>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</si>
  <si>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</si>
  <si>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</si>
  <si>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</si>
  <si>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</si>
  <si>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</si>
  <si>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</si>
  <si>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</si>
  <si>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</si>
  <si>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</si>
  <si>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</si>
  <si>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</si>
  <si>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</si>
  <si>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</si>
  <si>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</si>
  <si>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</si>
  <si>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</si>
  <si>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</si>
  <si>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</si>
  <si>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</si>
  <si>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</si>
  <si>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</si>
  <si>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</si>
  <si>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</si>
  <si>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</si>
  <si>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</si>
  <si>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</si>
  <si>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</si>
  <si>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</si>
  <si>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R435-4</t>
  </si>
  <si>
    <t>A02002-0014</t>
  </si>
  <si>
    <t xml:space="preserve">Routing:     HOLD AT MACH   </t>
  </si>
  <si>
    <t>A</t>
  </si>
  <si>
    <t>CHI34775</t>
  </si>
  <si>
    <t>MP</t>
  </si>
  <si>
    <t>1245PM</t>
  </si>
  <si>
    <t>YES</t>
  </si>
  <si>
    <t>DH</t>
  </si>
  <si>
    <t>JOB OUT</t>
  </si>
  <si>
    <t>NO PARTS AT MACH-MR</t>
  </si>
  <si>
    <t>1230PM</t>
  </si>
  <si>
    <t>vg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</si>
</sst>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65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380660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 t="s">
        <v>66</v>
      </c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350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350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3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42234</v>
      </c>
      <c r="C13" s="30" t="s">
        <v>67</v>
      </c>
      <c r="D13" s="30"/>
      <c r="E13" s="30">
        <v>2</v>
      </c>
      <c r="F13" s="77">
        <v>3</v>
      </c>
      <c r="G13" s="32">
        <v>180</v>
      </c>
      <c r="H13" s="4" t="e">
        <f>IF(G13="","",(IF(#REF!=0,"",(#REF!*G13*#REF!))))</f>
        <v>#REF!</v>
      </c>
      <c r="I13" s="5">
        <f t="shared" ref="I13:I24" si="0">IF(G13="","",(SUM(E13+F13+Q13)))</f>
        <v>5</v>
      </c>
      <c r="J13" s="6">
        <f>SUM(G$12:G13)</f>
        <v>180</v>
      </c>
      <c r="K13" s="6">
        <f>E$4-J13</f>
        <v>170</v>
      </c>
      <c r="L13" s="7">
        <f t="shared" ref="L13:L23" si="1">IF(G13="",0,$T$12*(I13-F13-Q13))</f>
        <v>0</v>
      </c>
      <c r="M13" s="4">
        <f>G13</f>
        <v>180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42235</v>
      </c>
      <c r="C14" s="30" t="s">
        <v>67</v>
      </c>
      <c r="D14" s="30"/>
      <c r="E14" s="30">
        <v>2</v>
      </c>
      <c r="F14" s="78">
        <v>0</v>
      </c>
      <c r="G14" s="32">
        <v>178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358</v>
      </c>
      <c r="K14" s="6">
        <f>E$4-J14</f>
        <v>-8</v>
      </c>
      <c r="L14" s="7">
        <f t="shared" si="1"/>
        <v>0</v>
      </c>
      <c r="M14" s="4">
        <f t="shared" ref="M14:M23" si="4">G14</f>
        <v>178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358</v>
      </c>
      <c r="K15" s="6">
        <f>E$4-J15</f>
        <v>-8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358</v>
      </c>
      <c r="K16" s="6">
        <f t="shared" ref="K16:K24" si="8">E$4-J16</f>
        <v>-8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358</v>
      </c>
      <c r="K17" s="6">
        <f t="shared" ref="K17" si="11">E$4-J17</f>
        <v>-8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358</v>
      </c>
      <c r="K18" s="6">
        <f t="shared" ref="K18:K20" si="17">E$4-J18</f>
        <v>-8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358</v>
      </c>
      <c r="K19" s="6">
        <f t="shared" si="17"/>
        <v>-8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358</v>
      </c>
      <c r="K20" s="6">
        <f t="shared" si="17"/>
        <v>-8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358</v>
      </c>
      <c r="K21" s="6">
        <f t="shared" si="8"/>
        <v>-8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358</v>
      </c>
      <c r="K22" s="6">
        <f t="shared" si="8"/>
        <v>-8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358</v>
      </c>
      <c r="K23" s="6">
        <f t="shared" si="8"/>
        <v>-8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4</v>
      </c>
      <c r="F24" s="62">
        <f>SUM(F13:F23)</f>
        <v>3</v>
      </c>
      <c r="G24" s="62">
        <f>SUM(G13:G23)</f>
        <v>358</v>
      </c>
      <c r="H24" s="81"/>
      <c r="I24" s="62">
        <f t="shared" si="0"/>
        <v>7</v>
      </c>
      <c r="J24" s="82">
        <f>J23</f>
        <v>358</v>
      </c>
      <c r="K24" s="82">
        <f t="shared" si="8"/>
        <v>-8</v>
      </c>
      <c r="L24" s="83">
        <f>SUM(L13:L23)</f>
        <v>0</v>
      </c>
      <c r="M24" s="81">
        <f>SUM(M13:M23)</f>
        <v>358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64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350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4</v>
      </c>
      <c r="W26" s="57">
        <f>U26/V26</f>
        <v>0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42235</v>
      </c>
      <c r="C27" s="60" t="s">
        <v>67</v>
      </c>
      <c r="D27" s="8"/>
      <c r="E27" s="30">
        <v>2</v>
      </c>
      <c r="F27" s="31">
        <v>4</v>
      </c>
      <c r="G27" s="32">
        <v>236</v>
      </c>
      <c r="H27" s="4" t="e">
        <f>IF(G27="","",(IF(#REF!=0,"",(#REF!*G27*#REF!))))</f>
        <v>#REF!</v>
      </c>
      <c r="I27" s="7">
        <f t="shared" ref="I27:I37" si="23">IF(G27="","",(SUM(E27+F27+Q27)))</f>
        <v>6</v>
      </c>
      <c r="J27" s="6">
        <f>SUM(G$26:G27)</f>
        <v>236</v>
      </c>
      <c r="K27" s="6">
        <f>E$4-J27</f>
        <v>114</v>
      </c>
      <c r="L27" s="7">
        <f t="shared" ref="L27:L37" si="24">IF(G27="",0,T$26*(I27-F27-Q27))</f>
        <v>0</v>
      </c>
      <c r="M27" s="4">
        <f>G27</f>
        <v>236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 t="s">
        <v>71</v>
      </c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236</v>
      </c>
      <c r="K28" s="6">
        <f>E$4-J28</f>
        <v>114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 t="s">
        <v>72</v>
      </c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236</v>
      </c>
      <c r="K29" s="6">
        <f t="shared" ref="K29:K31" si="32">E$4-J29</f>
        <v>114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21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236</v>
      </c>
      <c r="K30" s="6">
        <f t="shared" si="32"/>
        <v>114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236</v>
      </c>
      <c r="K31" s="6">
        <f t="shared" si="32"/>
        <v>114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236</v>
      </c>
      <c r="K32" s="6">
        <f t="shared" ref="K32" si="39">E$4-J32</f>
        <v>114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236</v>
      </c>
      <c r="K33" s="6">
        <f>E$4-J33</f>
        <v>114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236</v>
      </c>
      <c r="K34" s="6">
        <f t="shared" ref="K34:K38" si="45">E$4-J34</f>
        <v>114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236</v>
      </c>
      <c r="K35" s="6">
        <f t="shared" si="45"/>
        <v>114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236</v>
      </c>
      <c r="K36" s="6">
        <f t="shared" si="45"/>
        <v>114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236</v>
      </c>
      <c r="K37" s="6">
        <f t="shared" si="45"/>
        <v>114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2</v>
      </c>
      <c r="F38" s="63">
        <f t="shared" si="47"/>
        <v>4</v>
      </c>
      <c r="G38" s="63">
        <f>SUM(G27:G37)</f>
        <v>236</v>
      </c>
      <c r="H38" s="81"/>
      <c r="I38" s="83">
        <f t="shared" ref="I38" si="48">IF(G38="","",(SUM(E38+F38+Q38)))</f>
        <v>6</v>
      </c>
      <c r="J38" s="82">
        <f>J37</f>
        <v>236</v>
      </c>
      <c r="K38" s="82">
        <f t="shared" si="45"/>
        <v>114</v>
      </c>
      <c r="L38" s="83">
        <f>SUM(L27:L37)</f>
        <v>0</v>
      </c>
      <c r="M38" s="81">
        <f>SUM(M27:M37)</f>
        <v>236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350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350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350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350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350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350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350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350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350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350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350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350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350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357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42234</v>
      </c>
      <c r="N56" s="114"/>
      <c r="O56" s="240" t="s">
        <v>68</v>
      </c>
      <c r="P56" s="115"/>
      <c r="Q56" s="115"/>
      <c r="R56" s="241" t="s">
        <v>69</v>
      </c>
      <c r="S56" s="115"/>
      <c r="T56" s="241" t="s">
        <v>70</v>
      </c>
      <c r="U56" s="115"/>
      <c r="V56" s="241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>
        <v>42235</v>
      </c>
      <c r="N57" s="114"/>
      <c r="O57" s="241" t="s">
        <v>73</v>
      </c>
      <c r="P57" s="115"/>
      <c r="Q57" s="115"/>
      <c r="R57" s="241" t="s">
        <v>69</v>
      </c>
      <c r="S57" s="115"/>
      <c r="T57" s="241" t="s">
        <v>74</v>
      </c>
      <c r="U57" s="115"/>
      <c r="V57" s="241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236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358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2015-04-13T13:34:01Z</cp:lastPrinted>
  <dcterms:created xsi:type="dcterms:W3CDTF">2014-06-10T19:48:08Z</dcterms:created>
  <dcterms:modified xsi:type="dcterms:W3CDTF">2015-08-29T14:04:32Z</dcterms:modified>
</cp:coreProperties>
</file>