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I14" i="1" l="1"/>
  <c r="L14" i="1" s="1"/>
  <c r="J14" i="1"/>
  <c r="K14" i="1" s="1"/>
  <c r="I15" i="1"/>
  <c r="L15" i="1" s="1"/>
  <c r="J15" i="1"/>
  <c r="K15" i="1" s="1"/>
  <c r="I16" i="1"/>
  <c r="J16" i="1"/>
  <c r="K16" i="1" s="1"/>
  <c r="L16" i="1"/>
  <c r="N16" i="1" s="1"/>
  <c r="I17" i="1"/>
  <c r="J17" i="1"/>
  <c r="K17" i="1" s="1"/>
  <c r="L17" i="1"/>
  <c r="N17" i="1" s="1"/>
  <c r="I18" i="1"/>
  <c r="J18" i="1"/>
  <c r="K18" i="1" s="1"/>
  <c r="L18" i="1"/>
  <c r="N18" i="1" s="1"/>
  <c r="I19" i="1"/>
  <c r="J19" i="1"/>
  <c r="K19" i="1" s="1"/>
  <c r="L19" i="1"/>
  <c r="I20" i="1"/>
  <c r="J20" i="1"/>
  <c r="K20" i="1" s="1"/>
  <c r="L20" i="1"/>
  <c r="N20" i="1" s="1"/>
  <c r="I21" i="1"/>
  <c r="J21" i="1"/>
  <c r="K21" i="1" s="1"/>
  <c r="L21" i="1"/>
  <c r="N21" i="1" s="1"/>
  <c r="I22" i="1"/>
  <c r="J22" i="1"/>
  <c r="K22" i="1" s="1"/>
  <c r="L22" i="1"/>
  <c r="N22" i="1" s="1"/>
  <c r="I23" i="1"/>
  <c r="J23" i="1"/>
  <c r="K23" i="1" s="1"/>
  <c r="L23" i="1"/>
  <c r="N23" i="1" s="1"/>
  <c r="M14" i="1"/>
  <c r="M15" i="1"/>
  <c r="M16" i="1"/>
  <c r="M17" i="1"/>
  <c r="M18" i="1"/>
  <c r="M19" i="1"/>
  <c r="M20" i="1"/>
  <c r="M21" i="1"/>
  <c r="M22" i="1"/>
  <c r="M23" i="1"/>
  <c r="N19" i="1"/>
  <c r="M13" i="1"/>
  <c r="J13" i="1"/>
  <c r="K13" i="1" s="1"/>
  <c r="I13" i="1"/>
  <c r="L13" i="1" s="1"/>
  <c r="N13" i="1" s="1"/>
  <c r="N14" i="1" l="1"/>
  <c r="N15" i="1"/>
  <c r="AI59" i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C57" i="1"/>
  <c r="AI52" i="1"/>
  <c r="AG52" i="1"/>
  <c r="AH52" i="1" s="1"/>
  <c r="AH37" i="1"/>
  <c r="AF38" i="1"/>
  <c r="AC59" i="1"/>
  <c r="AI24" i="1"/>
  <c r="AI38" i="1"/>
  <c r="AJ24" i="1"/>
  <c r="AJ38" i="1"/>
  <c r="AJ52" i="1"/>
  <c r="AK41" i="1"/>
  <c r="AK14" i="1"/>
  <c r="AK28" i="1"/>
  <c r="AF52" i="1"/>
  <c r="AF24" i="1"/>
  <c r="AE52" i="1"/>
  <c r="AK52" i="1" l="1"/>
  <c r="AK24" i="1"/>
  <c r="AK38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V40" i="1" l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L27" i="1"/>
  <c r="K51" i="1" l="1"/>
  <c r="J52" i="1"/>
  <c r="K52" i="1" s="1"/>
  <c r="K37" i="1"/>
  <c r="J38" i="1"/>
  <c r="K38" i="1" s="1"/>
  <c r="F57" i="1"/>
  <c r="N36" i="1"/>
  <c r="N34" i="1"/>
  <c r="N27" i="1"/>
  <c r="M24" i="1"/>
  <c r="M38" i="1"/>
  <c r="L28" i="1"/>
  <c r="N28" i="1" s="1"/>
  <c r="J24" i="1" l="1"/>
  <c r="K24" i="1" s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6" i="1"/>
  <c r="H23" i="1"/>
  <c r="H22" i="1"/>
  <c r="H21" i="1"/>
  <c r="H16" i="1"/>
  <c r="L41" i="1" l="1"/>
  <c r="N41" i="1" s="1"/>
  <c r="L38" i="1"/>
  <c r="N38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<sst xmlns="http://schemas.openxmlformats.org/spreadsheetml/2006/main" count="146" uniqueCount="75">
  <si>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</si>
  <si>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</si>
  <si>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</si>
  <si>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</si>
  <si>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</si>
  <si>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</si>
  <si>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</si>
  <si>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</si>
  <si>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</si>
  <si>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</si>
  <si>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</si>
  <si>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</si>
  <si>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</si>
  <si>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</si>
  <si>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</si>
  <si>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</si>
  <si>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</si>
  <si>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</si>
  <si>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</si>
  <si>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</si>
  <si>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</si>
  <si>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</si>
  <si>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</si>
  <si>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</si>
  <si>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</si>
  <si>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</si>
  <si>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</si>
  <si>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</si>
  <si>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</si>
  <si>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</si>
  <si>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</si>
  <si>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</si>
  <si>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</si>
  <si>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</si>
  <si>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</si>
  <si>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</si>
  <si>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</si>
  <si>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</si>
  <si>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</si>
  <si>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</si>
  <si>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</si>
  <si>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</si>
  <si>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</si>
  <si>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</si>
  <si>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</si>
  <si>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</si>
  <si>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</si>
  <si>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</si>
  <si>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</si>
  <si>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</si>
  <si>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</si>
  <si>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</si>
  <si>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</si>
  <si>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</si>
  <si>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</si>
  <si>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</si>
  <si>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</si>
  <si>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</si>
  <si>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</si>
  <si>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</si>
  <si>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</si>
  <si>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</si>
  <si>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Machine # B17</t>
  </si>
  <si>
    <t>R435-8</t>
  </si>
  <si>
    <t>A02002-0012</t>
  </si>
  <si>
    <t xml:space="preserve">Routing:     HOLD AT MACH FOR OP "B"   </t>
  </si>
  <si>
    <t>N/A</t>
  </si>
  <si>
    <t>CHI32670</t>
  </si>
  <si>
    <t>40 SEC</t>
  </si>
  <si>
    <t>MP</t>
  </si>
  <si>
    <t>YES</t>
  </si>
  <si>
    <t>VG</t>
  </si>
  <si>
    <t>(-3/8"-16 THRDS)</t>
  </si>
  <si>
    <t>JOB OUT</t>
  </si>
  <si>
    <t>No parts @ mach 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</si>
</sst>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0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8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  <xf numFmtId="0" fontId="10" fillId="0" borderId="21" xfId="0" applyFont="1" applyBorder="1" applyAlignment="1">
      <alignment horizontal="center"/>
    </xf>
    <xf numFmtId="0" fontId="10" fillId="0" borderId="19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25" zoomScale="90" zoomScaleNormal="90" workbookViewId="0">
      <selection activeCell="F57" sqref="F57:G57"/>
    </sheetView>
  </sheetViews>
  <sheetFormatPr defaultColWidth="9.140625" defaultRowHeight="15" x14ac:dyDescent="0.2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 x14ac:dyDescent="0.25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4"/>
      <c r="AT1" s="20"/>
    </row>
    <row r="2" spans="2:46" ht="19.5" customHeight="1" x14ac:dyDescent="0.25">
      <c r="B2" s="225" t="s">
        <v>24</v>
      </c>
      <c r="C2" s="205"/>
      <c r="D2" s="21"/>
      <c r="E2" s="226" t="s">
        <v>63</v>
      </c>
      <c r="F2" s="227"/>
      <c r="G2" s="228"/>
      <c r="H2" s="22"/>
      <c r="I2" s="2"/>
      <c r="J2" s="204" t="s">
        <v>0</v>
      </c>
      <c r="K2" s="229"/>
      <c r="L2" s="23" t="s">
        <v>66</v>
      </c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3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 x14ac:dyDescent="0.25">
      <c r="B3" s="225" t="s">
        <v>22</v>
      </c>
      <c r="C3" s="205"/>
      <c r="D3" s="24"/>
      <c r="E3" s="226">
        <v>382042</v>
      </c>
      <c r="F3" s="227"/>
      <c r="G3" s="228"/>
      <c r="H3" s="22"/>
      <c r="I3" s="25"/>
      <c r="J3" s="204" t="s">
        <v>25</v>
      </c>
      <c r="K3" s="229"/>
      <c r="L3" s="204" t="s">
        <v>64</v>
      </c>
      <c r="M3" s="205"/>
      <c r="N3" s="205"/>
      <c r="O3" s="229"/>
      <c r="P3" s="22"/>
      <c r="Q3" s="22"/>
      <c r="R3" s="231"/>
      <c r="S3" s="232"/>
      <c r="T3" s="233"/>
      <c r="U3" s="204" t="s">
        <v>67</v>
      </c>
      <c r="V3" s="205"/>
      <c r="W3" s="206"/>
      <c r="Y3" s="225" t="s">
        <v>22</v>
      </c>
      <c r="Z3" s="205"/>
      <c r="AA3" s="92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 x14ac:dyDescent="0.25">
      <c r="B4" s="207" t="s">
        <v>23</v>
      </c>
      <c r="C4" s="209"/>
      <c r="D4" s="24"/>
      <c r="E4" s="230">
        <v>100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2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 x14ac:dyDescent="0.25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 x14ac:dyDescent="0.25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4"/>
      <c r="N6" s="85"/>
      <c r="O6" s="85"/>
      <c r="P6" s="85"/>
      <c r="Q6" s="86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5" t="s">
        <v>60</v>
      </c>
      <c r="AP6" s="196"/>
      <c r="AQ6" s="196"/>
      <c r="AR6" s="196"/>
      <c r="AS6" s="196"/>
      <c r="AT6" s="197"/>
    </row>
    <row r="7" spans="2:46" ht="16.5" customHeight="1" x14ac:dyDescent="0.25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3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3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 x14ac:dyDescent="0.25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3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3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 x14ac:dyDescent="0.3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 x14ac:dyDescent="0.25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 x14ac:dyDescent="0.3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 x14ac:dyDescent="0.25">
      <c r="B12" s="151" t="s">
        <v>40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100</v>
      </c>
      <c r="L12" s="154" t="s">
        <v>55</v>
      </c>
      <c r="M12" s="155"/>
      <c r="N12" s="154" t="s">
        <v>68</v>
      </c>
      <c r="O12" s="156"/>
      <c r="P12" s="67"/>
      <c r="Q12" s="67"/>
      <c r="R12" s="67"/>
      <c r="S12" s="68"/>
      <c r="T12" s="69">
        <v>72</v>
      </c>
      <c r="U12" s="69">
        <v>8</v>
      </c>
      <c r="V12" s="54">
        <f>SUM(F13:F23)</f>
        <v>7</v>
      </c>
      <c r="W12" s="55">
        <f>U12/V12</f>
        <v>1.1428571428571428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 x14ac:dyDescent="0.25">
      <c r="B13" s="29">
        <v>42244</v>
      </c>
      <c r="C13" s="30" t="s">
        <v>69</v>
      </c>
      <c r="D13" s="30"/>
      <c r="E13" s="30">
        <v>0</v>
      </c>
      <c r="F13" s="78">
        <v>1.5</v>
      </c>
      <c r="G13" s="32">
        <v>0</v>
      </c>
      <c r="H13" s="4"/>
      <c r="I13" s="5">
        <f t="shared" ref="I13" si="0">IF(G13="","",(SUM(E13+F13+Q13)))</f>
        <v>1.5</v>
      </c>
      <c r="J13" s="6">
        <f>SUM(G$12:G13)</f>
        <v>0</v>
      </c>
      <c r="K13" s="6">
        <f>E$4-J13</f>
        <v>100</v>
      </c>
      <c r="L13" s="7">
        <f t="shared" ref="L13" si="1">IF(G13="",0,$T$12*(I13-F13-Q13))</f>
        <v>0</v>
      </c>
      <c r="M13" s="4">
        <f>G13</f>
        <v>0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72"/>
      <c r="U13" s="173"/>
      <c r="V13" s="173"/>
      <c r="W13" s="174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 x14ac:dyDescent="0.25">
      <c r="B14" s="29">
        <v>42247</v>
      </c>
      <c r="C14" s="30" t="s">
        <v>69</v>
      </c>
      <c r="D14" s="30"/>
      <c r="E14" s="30">
        <v>2.5</v>
      </c>
      <c r="F14" s="78">
        <v>5.5</v>
      </c>
      <c r="G14" s="32">
        <v>205</v>
      </c>
      <c r="H14" s="4"/>
      <c r="I14" s="5">
        <f t="shared" ref="I14:I23" si="4">IF(G14="","",(SUM(E14+F14+Q14)))</f>
        <v>8</v>
      </c>
      <c r="J14" s="6">
        <f>SUM(G$12:G14)</f>
        <v>205</v>
      </c>
      <c r="K14" s="6">
        <f t="shared" ref="K14:K23" si="5">E$4-J14</f>
        <v>-105</v>
      </c>
      <c r="L14" s="7">
        <f t="shared" ref="L14:L23" si="6">IF(G14="",0,$T$12*(I14-F14-Q14))</f>
        <v>180</v>
      </c>
      <c r="M14" s="4">
        <f t="shared" ref="M14:M23" si="7">G14</f>
        <v>205</v>
      </c>
      <c r="N14" s="135">
        <f t="shared" ref="N14:N23" si="8">IF(L14=0,"",(M14/L14))</f>
        <v>1.1388888888888888</v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9">AD14</f>
        <v>0</v>
      </c>
      <c r="AK14" s="135" t="str">
        <f t="shared" ref="AK14:AK23" si="10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 x14ac:dyDescent="0.25">
      <c r="B15" s="29">
        <v>42248</v>
      </c>
      <c r="C15" s="30" t="s">
        <v>69</v>
      </c>
      <c r="D15" s="30"/>
      <c r="E15" s="30">
        <v>1</v>
      </c>
      <c r="F15" s="78">
        <v>0</v>
      </c>
      <c r="G15" s="32">
        <v>109</v>
      </c>
      <c r="H15" s="4"/>
      <c r="I15" s="5">
        <f t="shared" si="4"/>
        <v>1</v>
      </c>
      <c r="J15" s="6">
        <f>SUM(G$12:G15)</f>
        <v>314</v>
      </c>
      <c r="K15" s="6">
        <f t="shared" si="5"/>
        <v>-214</v>
      </c>
      <c r="L15" s="7">
        <f t="shared" si="6"/>
        <v>72</v>
      </c>
      <c r="M15" s="4">
        <f t="shared" si="7"/>
        <v>109</v>
      </c>
      <c r="N15" s="135">
        <f t="shared" si="8"/>
        <v>1.5138888888888888</v>
      </c>
      <c r="O15" s="136"/>
      <c r="P15" s="33"/>
      <c r="Q15" s="8">
        <v>0</v>
      </c>
      <c r="R15" s="8">
        <v>0</v>
      </c>
      <c r="S15" s="8">
        <v>0</v>
      </c>
      <c r="T15" s="172"/>
      <c r="U15" s="173"/>
      <c r="V15" s="173"/>
      <c r="W15" s="174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9"/>
        <v>0</v>
      </c>
      <c r="AK15" s="135" t="str">
        <f t="shared" si="10"/>
        <v/>
      </c>
      <c r="AL15" s="136"/>
      <c r="AM15" s="33"/>
      <c r="AN15" s="87"/>
      <c r="AO15" s="87"/>
      <c r="AP15" s="87"/>
      <c r="AQ15" s="166"/>
      <c r="AR15" s="167"/>
      <c r="AS15" s="167"/>
      <c r="AT15" s="168"/>
    </row>
    <row r="16" spans="2:46" ht="15" customHeight="1" x14ac:dyDescent="0.25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4"/>
        <v/>
      </c>
      <c r="J16" s="6">
        <f>SUM(G$12:G16)</f>
        <v>314</v>
      </c>
      <c r="K16" s="6">
        <f t="shared" si="5"/>
        <v>-214</v>
      </c>
      <c r="L16" s="7">
        <f t="shared" si="6"/>
        <v>0</v>
      </c>
      <c r="M16" s="4">
        <f t="shared" si="7"/>
        <v>0</v>
      </c>
      <c r="N16" s="135" t="str">
        <f t="shared" si="8"/>
        <v/>
      </c>
      <c r="O16" s="136"/>
      <c r="P16" s="33"/>
      <c r="Q16" s="8"/>
      <c r="R16" s="8"/>
      <c r="S16" s="8"/>
      <c r="T16" s="166"/>
      <c r="U16" s="167"/>
      <c r="V16" s="167"/>
      <c r="W16" s="168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11">AB$4-AG16</f>
        <v>0</v>
      </c>
      <c r="AI16" s="7">
        <f t="shared" si="3"/>
        <v>0</v>
      </c>
      <c r="AJ16" s="4">
        <f t="shared" si="9"/>
        <v>0</v>
      </c>
      <c r="AK16" s="135" t="str">
        <f t="shared" si="10"/>
        <v/>
      </c>
      <c r="AL16" s="136"/>
      <c r="AM16" s="33"/>
      <c r="AN16" s="87"/>
      <c r="AO16" s="87"/>
      <c r="AP16" s="87"/>
      <c r="AQ16" s="166"/>
      <c r="AR16" s="167"/>
      <c r="AS16" s="167"/>
      <c r="AT16" s="168"/>
    </row>
    <row r="17" spans="2:46" ht="15" customHeight="1" x14ac:dyDescent="0.25">
      <c r="B17" s="9"/>
      <c r="C17" s="35"/>
      <c r="D17" s="61"/>
      <c r="E17" s="61"/>
      <c r="F17" s="79"/>
      <c r="G17" s="10"/>
      <c r="H17" s="4"/>
      <c r="I17" s="5" t="str">
        <f t="shared" si="4"/>
        <v/>
      </c>
      <c r="J17" s="6">
        <f>SUM(G$12:G17)</f>
        <v>314</v>
      </c>
      <c r="K17" s="6">
        <f t="shared" si="5"/>
        <v>-214</v>
      </c>
      <c r="L17" s="7">
        <f t="shared" si="6"/>
        <v>0</v>
      </c>
      <c r="M17" s="4">
        <f t="shared" si="7"/>
        <v>0</v>
      </c>
      <c r="N17" s="135" t="str">
        <f t="shared" si="8"/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87"/>
      <c r="AB17" s="87"/>
      <c r="AC17" s="79"/>
      <c r="AD17" s="10"/>
      <c r="AE17" s="4"/>
      <c r="AF17" s="5" t="str">
        <f t="shared" ref="AF17" si="12">IF(AD17="","",(SUM(AB17+AC17+AN17)))</f>
        <v/>
      </c>
      <c r="AG17" s="6">
        <f>SUM(AD$12:AD17)</f>
        <v>0</v>
      </c>
      <c r="AH17" s="6">
        <f t="shared" si="11"/>
        <v>0</v>
      </c>
      <c r="AI17" s="7">
        <f t="shared" si="3"/>
        <v>0</v>
      </c>
      <c r="AJ17" s="4">
        <f t="shared" si="9"/>
        <v>0</v>
      </c>
      <c r="AK17" s="135" t="str">
        <f t="shared" si="10"/>
        <v/>
      </c>
      <c r="AL17" s="136"/>
      <c r="AM17" s="33"/>
      <c r="AN17" s="87"/>
      <c r="AO17" s="87"/>
      <c r="AP17" s="87"/>
      <c r="AQ17" s="166"/>
      <c r="AR17" s="167"/>
      <c r="AS17" s="167"/>
      <c r="AT17" s="168"/>
    </row>
    <row r="18" spans="2:46" ht="15" customHeight="1" x14ac:dyDescent="0.25">
      <c r="B18" s="98"/>
      <c r="C18" s="59"/>
      <c r="D18" s="61"/>
      <c r="E18" s="61"/>
      <c r="F18" s="79"/>
      <c r="G18" s="10"/>
      <c r="H18" s="4"/>
      <c r="I18" s="5" t="str">
        <f t="shared" si="4"/>
        <v/>
      </c>
      <c r="J18" s="6">
        <f>SUM(G$12:G18)</f>
        <v>314</v>
      </c>
      <c r="K18" s="6">
        <f t="shared" si="5"/>
        <v>-214</v>
      </c>
      <c r="L18" s="7">
        <f t="shared" si="6"/>
        <v>0</v>
      </c>
      <c r="M18" s="4">
        <f t="shared" si="7"/>
        <v>0</v>
      </c>
      <c r="N18" s="135" t="str">
        <f t="shared" si="8"/>
        <v/>
      </c>
      <c r="O18" s="136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13">IF(AD18="","",(SUM(AB18+AC18+AN18)))</f>
        <v/>
      </c>
      <c r="AG18" s="6">
        <f>SUM(AD$12:AD18)</f>
        <v>0</v>
      </c>
      <c r="AH18" s="6">
        <f t="shared" si="11"/>
        <v>0</v>
      </c>
      <c r="AI18" s="7">
        <f t="shared" si="3"/>
        <v>0</v>
      </c>
      <c r="AJ18" s="4">
        <f t="shared" si="9"/>
        <v>0</v>
      </c>
      <c r="AK18" s="135" t="str">
        <f t="shared" si="10"/>
        <v/>
      </c>
      <c r="AL18" s="136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 x14ac:dyDescent="0.25">
      <c r="B19" s="9"/>
      <c r="C19" s="59"/>
      <c r="D19" s="61"/>
      <c r="E19" s="61"/>
      <c r="F19" s="79"/>
      <c r="G19" s="10"/>
      <c r="H19" s="4"/>
      <c r="I19" s="5" t="str">
        <f t="shared" si="4"/>
        <v/>
      </c>
      <c r="J19" s="6">
        <f>SUM(G$12:G19)</f>
        <v>314</v>
      </c>
      <c r="K19" s="6">
        <f t="shared" si="5"/>
        <v>-214</v>
      </c>
      <c r="L19" s="7">
        <f t="shared" si="6"/>
        <v>0</v>
      </c>
      <c r="M19" s="4">
        <f t="shared" si="7"/>
        <v>0</v>
      </c>
      <c r="N19" s="135" t="str">
        <f t="shared" si="8"/>
        <v/>
      </c>
      <c r="O19" s="136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13"/>
        <v/>
      </c>
      <c r="AG19" s="6">
        <f>SUM(AD$12:AD19)</f>
        <v>0</v>
      </c>
      <c r="AH19" s="6">
        <f t="shared" si="11"/>
        <v>0</v>
      </c>
      <c r="AI19" s="7">
        <f t="shared" si="3"/>
        <v>0</v>
      </c>
      <c r="AJ19" s="4">
        <f t="shared" si="9"/>
        <v>0</v>
      </c>
      <c r="AK19" s="135" t="str">
        <f t="shared" si="10"/>
        <v/>
      </c>
      <c r="AL19" s="136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 x14ac:dyDescent="0.25">
      <c r="B20" s="9"/>
      <c r="C20" s="59"/>
      <c r="D20" s="61"/>
      <c r="E20" s="61"/>
      <c r="F20" s="79"/>
      <c r="G20" s="10"/>
      <c r="H20" s="4"/>
      <c r="I20" s="5" t="str">
        <f t="shared" si="4"/>
        <v/>
      </c>
      <c r="J20" s="6">
        <f>SUM(G$12:G20)</f>
        <v>314</v>
      </c>
      <c r="K20" s="6">
        <f t="shared" si="5"/>
        <v>-214</v>
      </c>
      <c r="L20" s="7">
        <f t="shared" si="6"/>
        <v>0</v>
      </c>
      <c r="M20" s="4">
        <f t="shared" si="7"/>
        <v>0</v>
      </c>
      <c r="N20" s="135" t="str">
        <f t="shared" si="8"/>
        <v/>
      </c>
      <c r="O20" s="136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13"/>
        <v/>
      </c>
      <c r="AG20" s="6">
        <f>SUM(AD$12:AD20)</f>
        <v>0</v>
      </c>
      <c r="AH20" s="6">
        <f t="shared" si="11"/>
        <v>0</v>
      </c>
      <c r="AI20" s="7">
        <f t="shared" si="3"/>
        <v>0</v>
      </c>
      <c r="AJ20" s="4">
        <f t="shared" si="9"/>
        <v>0</v>
      </c>
      <c r="AK20" s="135" t="str">
        <f t="shared" si="10"/>
        <v/>
      </c>
      <c r="AL20" s="136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 x14ac:dyDescent="0.25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4"/>
        <v/>
      </c>
      <c r="J21" s="6">
        <f>SUM(G$12:G21)</f>
        <v>314</v>
      </c>
      <c r="K21" s="6">
        <f t="shared" si="5"/>
        <v>-214</v>
      </c>
      <c r="L21" s="7">
        <f t="shared" si="6"/>
        <v>0</v>
      </c>
      <c r="M21" s="4">
        <f t="shared" si="7"/>
        <v>0</v>
      </c>
      <c r="N21" s="135" t="str">
        <f t="shared" si="8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14">IF(AD21="","",(SUM(AB21+AC21+AN21)))</f>
        <v/>
      </c>
      <c r="AG21" s="6">
        <f>SUM(AD$12:AD21)</f>
        <v>0</v>
      </c>
      <c r="AH21" s="6">
        <f t="shared" si="11"/>
        <v>0</v>
      </c>
      <c r="AI21" s="7">
        <f t="shared" si="3"/>
        <v>0</v>
      </c>
      <c r="AJ21" s="4">
        <f t="shared" si="9"/>
        <v>0</v>
      </c>
      <c r="AK21" s="135" t="str">
        <f t="shared" si="10"/>
        <v/>
      </c>
      <c r="AL21" s="136"/>
      <c r="AM21" s="33"/>
      <c r="AN21" s="87"/>
      <c r="AO21" s="87"/>
      <c r="AP21" s="87"/>
      <c r="AQ21" s="166"/>
      <c r="AR21" s="167"/>
      <c r="AS21" s="167"/>
      <c r="AT21" s="168"/>
    </row>
    <row r="22" spans="2:46" ht="15" customHeight="1" x14ac:dyDescent="0.25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4"/>
        <v/>
      </c>
      <c r="J22" s="6">
        <f>SUM(G$12:G22)</f>
        <v>314</v>
      </c>
      <c r="K22" s="6">
        <f t="shared" si="5"/>
        <v>-214</v>
      </c>
      <c r="L22" s="7">
        <f t="shared" si="6"/>
        <v>0</v>
      </c>
      <c r="M22" s="4">
        <f t="shared" si="7"/>
        <v>0</v>
      </c>
      <c r="N22" s="135" t="str">
        <f t="shared" si="8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14"/>
        <v/>
      </c>
      <c r="AG22" s="6">
        <f>SUM(AD$12:AD22)</f>
        <v>0</v>
      </c>
      <c r="AH22" s="6">
        <f t="shared" si="11"/>
        <v>0</v>
      </c>
      <c r="AI22" s="7">
        <f t="shared" si="3"/>
        <v>0</v>
      </c>
      <c r="AJ22" s="4">
        <f t="shared" si="9"/>
        <v>0</v>
      </c>
      <c r="AK22" s="135" t="str">
        <f t="shared" si="10"/>
        <v/>
      </c>
      <c r="AL22" s="136"/>
      <c r="AM22" s="33"/>
      <c r="AN22" s="87"/>
      <c r="AO22" s="87"/>
      <c r="AP22" s="87"/>
      <c r="AQ22" s="137"/>
      <c r="AR22" s="138"/>
      <c r="AS22" s="138"/>
      <c r="AT22" s="139"/>
    </row>
    <row r="23" spans="2:46" ht="15" customHeight="1" x14ac:dyDescent="0.25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4"/>
        <v/>
      </c>
      <c r="J23" s="6">
        <f>SUM(G$12:G23)</f>
        <v>314</v>
      </c>
      <c r="K23" s="6">
        <f t="shared" si="5"/>
        <v>-214</v>
      </c>
      <c r="L23" s="7">
        <f t="shared" si="6"/>
        <v>0</v>
      </c>
      <c r="M23" s="4">
        <f t="shared" si="7"/>
        <v>0</v>
      </c>
      <c r="N23" s="135" t="str">
        <f t="shared" si="8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14"/>
        <v/>
      </c>
      <c r="AG23" s="6">
        <f>SUM(AD$12:AD23)</f>
        <v>0</v>
      </c>
      <c r="AH23" s="6">
        <f t="shared" si="11"/>
        <v>0</v>
      </c>
      <c r="AI23" s="7">
        <f t="shared" si="3"/>
        <v>0</v>
      </c>
      <c r="AJ23" s="4">
        <f t="shared" si="9"/>
        <v>0</v>
      </c>
      <c r="AK23" s="135" t="str">
        <f t="shared" si="10"/>
        <v/>
      </c>
      <c r="AL23" s="136"/>
      <c r="AM23" s="33"/>
      <c r="AN23" s="87"/>
      <c r="AO23" s="87"/>
      <c r="AP23" s="87"/>
      <c r="AQ23" s="137"/>
      <c r="AR23" s="138"/>
      <c r="AS23" s="138"/>
      <c r="AT23" s="139"/>
    </row>
    <row r="24" spans="2:46" ht="15" customHeight="1" x14ac:dyDescent="0.25">
      <c r="B24" s="140" t="s">
        <v>20</v>
      </c>
      <c r="C24" s="141"/>
      <c r="D24" s="52"/>
      <c r="E24" s="62">
        <f>SUM(E13:E23)</f>
        <v>3.5</v>
      </c>
      <c r="F24" s="62">
        <f>SUM(F13:F23)</f>
        <v>7</v>
      </c>
      <c r="G24" s="62">
        <f>SUM(G13:G23)</f>
        <v>314</v>
      </c>
      <c r="H24" s="81"/>
      <c r="I24" s="62">
        <f t="shared" ref="I24" si="15">IF(G24="","",(SUM(E24+F24+Q24)))</f>
        <v>10.5</v>
      </c>
      <c r="J24" s="82">
        <f>J23</f>
        <v>314</v>
      </c>
      <c r="K24" s="82">
        <f t="shared" ref="K24" si="16">E$4-J24</f>
        <v>-214</v>
      </c>
      <c r="L24" s="83">
        <f>SUM(L13:L23)</f>
        <v>252</v>
      </c>
      <c r="M24" s="81">
        <f>SUM(M13:M23)</f>
        <v>314</v>
      </c>
      <c r="N24" s="142">
        <f>SUM(M24/L24)</f>
        <v>1.246031746031746</v>
      </c>
      <c r="O24" s="143"/>
      <c r="P24" s="84"/>
      <c r="Q24" s="83">
        <f>SUM(Q13:Q23)</f>
        <v>0</v>
      </c>
      <c r="R24" s="83"/>
      <c r="S24" s="83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14"/>
        <v>0</v>
      </c>
      <c r="AG24" s="82">
        <f>AG23</f>
        <v>0</v>
      </c>
      <c r="AH24" s="82">
        <f t="shared" si="11"/>
        <v>0</v>
      </c>
      <c r="AI24" s="83">
        <f>SUM(AI13:AI23)</f>
        <v>0</v>
      </c>
      <c r="AJ24" s="81">
        <f>SUM(AJ13:AJ23)</f>
        <v>0</v>
      </c>
      <c r="AK24" s="142" t="e">
        <f>SUM(AJ24/AI24)</f>
        <v>#DIV/0!</v>
      </c>
      <c r="AL24" s="143"/>
      <c r="AM24" s="84"/>
      <c r="AN24" s="83">
        <f>SUM(AN13:AN23)</f>
        <v>0</v>
      </c>
      <c r="AO24" s="83"/>
      <c r="AP24" s="83">
        <f>SUM(AP13:AP23)</f>
        <v>0</v>
      </c>
      <c r="AQ24" s="169"/>
      <c r="AR24" s="170"/>
      <c r="AS24" s="170"/>
      <c r="AT24" s="171"/>
    </row>
    <row r="25" spans="2:46" s="12" customFormat="1" ht="15.75" thickBot="1" x14ac:dyDescent="0.3">
      <c r="B25" s="242" t="s">
        <v>65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4"/>
      <c r="X25" s="97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 x14ac:dyDescent="0.25">
      <c r="B26" s="151" t="s">
        <v>62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100</v>
      </c>
      <c r="L26" s="154" t="s">
        <v>55</v>
      </c>
      <c r="M26" s="155"/>
      <c r="N26" s="154"/>
      <c r="O26" s="156"/>
      <c r="P26" s="67"/>
      <c r="Q26" s="67"/>
      <c r="R26" s="67"/>
      <c r="S26" s="68"/>
      <c r="T26" s="70"/>
      <c r="U26" s="71"/>
      <c r="V26" s="56">
        <f>SUM(F27:F37)</f>
        <v>2.5</v>
      </c>
      <c r="W26" s="57">
        <f>U26/V26</f>
        <v>0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 x14ac:dyDescent="0.25">
      <c r="B27" s="9">
        <v>42248</v>
      </c>
      <c r="C27" s="60" t="s">
        <v>69</v>
      </c>
      <c r="D27" s="8"/>
      <c r="E27" s="30">
        <v>2.5</v>
      </c>
      <c r="F27" s="31">
        <v>2.5</v>
      </c>
      <c r="G27" s="32">
        <v>305</v>
      </c>
      <c r="H27" s="4"/>
      <c r="I27" s="7"/>
      <c r="J27" s="6">
        <f>SUM(G$26:G27)</f>
        <v>305</v>
      </c>
      <c r="K27" s="6">
        <f>E$4-J27</f>
        <v>-205</v>
      </c>
      <c r="L27" s="7">
        <f t="shared" ref="L27:L37" si="17">IF(G27="",0,T$26*(I27-F27-Q27))</f>
        <v>0</v>
      </c>
      <c r="M27" s="4">
        <f>G27</f>
        <v>305</v>
      </c>
      <c r="N27" s="135" t="str">
        <f>IF(L27=0,"",(M27/L27))</f>
        <v/>
      </c>
      <c r="O27" s="136"/>
      <c r="P27" s="33"/>
      <c r="Q27" s="8">
        <v>0</v>
      </c>
      <c r="R27" s="8">
        <v>0</v>
      </c>
      <c r="S27" s="8">
        <v>0</v>
      </c>
      <c r="T27" s="163" t="s">
        <v>73</v>
      </c>
      <c r="U27" s="164"/>
      <c r="V27" s="164"/>
      <c r="W27" s="16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18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19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87"/>
      <c r="AO27" s="87"/>
      <c r="AP27" s="87"/>
      <c r="AQ27" s="163"/>
      <c r="AR27" s="164"/>
      <c r="AS27" s="164"/>
      <c r="AT27" s="165"/>
    </row>
    <row r="28" spans="2:46" ht="15" customHeight="1" x14ac:dyDescent="0.25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ref="I28:I37" si="20">IF(G28="","",(SUM(E28+F28+Q28)))</f>
        <v/>
      </c>
      <c r="J28" s="6">
        <f>SUM(G$26:G28)</f>
        <v>305</v>
      </c>
      <c r="K28" s="6">
        <f>E$4-J28</f>
        <v>-205</v>
      </c>
      <c r="L28" s="7">
        <f t="shared" si="17"/>
        <v>0</v>
      </c>
      <c r="M28" s="4">
        <f t="shared" ref="M28:M37" si="21">G28</f>
        <v>0</v>
      </c>
      <c r="N28" s="135" t="str">
        <f t="shared" ref="N28:N37" si="22">IF(L28=0,"",(M28/L28))</f>
        <v/>
      </c>
      <c r="O28" s="136"/>
      <c r="P28" s="33"/>
      <c r="Q28" s="8"/>
      <c r="R28" s="8"/>
      <c r="S28" s="8"/>
      <c r="T28" s="121" t="s">
        <v>74</v>
      </c>
      <c r="U28" s="157"/>
      <c r="V28" s="157"/>
      <c r="W28" s="158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18"/>
        <v/>
      </c>
      <c r="AG28" s="6">
        <f>SUM(AD$26:AD28)</f>
        <v>0</v>
      </c>
      <c r="AH28" s="6">
        <f>AB$4-AG28</f>
        <v>0</v>
      </c>
      <c r="AI28" s="7">
        <f t="shared" si="19"/>
        <v>0</v>
      </c>
      <c r="AJ28" s="4">
        <f t="shared" ref="AJ28:AJ37" si="23">AD28</f>
        <v>0</v>
      </c>
      <c r="AK28" s="135" t="str">
        <f t="shared" ref="AK28:AK37" si="24">IF(AI28=0,"",(AJ28/AI28))</f>
        <v/>
      </c>
      <c r="AL28" s="136"/>
      <c r="AM28" s="33"/>
      <c r="AN28" s="87"/>
      <c r="AO28" s="87"/>
      <c r="AP28" s="87"/>
      <c r="AQ28" s="119"/>
      <c r="AR28" s="157"/>
      <c r="AS28" s="157"/>
      <c r="AT28" s="158"/>
    </row>
    <row r="29" spans="2:46" ht="15" customHeight="1" x14ac:dyDescent="0.25">
      <c r="B29" s="9"/>
      <c r="C29" s="60"/>
      <c r="D29" s="58"/>
      <c r="E29" s="58"/>
      <c r="F29" s="58"/>
      <c r="G29" s="10"/>
      <c r="H29" s="4"/>
      <c r="I29" s="7" t="str">
        <f t="shared" ref="I29:I31" si="25">IF(G29="","",(SUM(E29+F29+Q29)))</f>
        <v/>
      </c>
      <c r="J29" s="6">
        <f>SUM(G$26:G29)</f>
        <v>305</v>
      </c>
      <c r="K29" s="6">
        <f t="shared" ref="K29:K31" si="26">E$4-J29</f>
        <v>-205</v>
      </c>
      <c r="L29" s="7">
        <f t="shared" ref="L29:L31" si="27">IF(G29="",0,T$26*(I29-F29-Q29))</f>
        <v>0</v>
      </c>
      <c r="M29" s="4">
        <f t="shared" ref="M29:M31" si="28">G29</f>
        <v>0</v>
      </c>
      <c r="N29" s="135" t="str">
        <f t="shared" ref="N29:N31" si="29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87"/>
      <c r="AB29" s="87"/>
      <c r="AC29" s="87"/>
      <c r="AD29" s="10"/>
      <c r="AE29" s="4"/>
      <c r="AF29" s="7" t="str">
        <f t="shared" ref="AF29:AF31" si="30">IF(AD29="","",(SUM(AB29+AC29+AN29)))</f>
        <v/>
      </c>
      <c r="AG29" s="6">
        <f>SUM(AD$26:AD29)</f>
        <v>0</v>
      </c>
      <c r="AH29" s="6">
        <f t="shared" ref="AH29:AH32" si="31">AB$4-AG29</f>
        <v>0</v>
      </c>
      <c r="AI29" s="7">
        <f t="shared" si="19"/>
        <v>0</v>
      </c>
      <c r="AJ29" s="4">
        <f t="shared" si="23"/>
        <v>0</v>
      </c>
      <c r="AK29" s="135" t="str">
        <f t="shared" si="24"/>
        <v/>
      </c>
      <c r="AL29" s="136"/>
      <c r="AM29" s="33"/>
      <c r="AN29" s="87"/>
      <c r="AO29" s="87"/>
      <c r="AP29" s="87"/>
      <c r="AQ29" s="119"/>
      <c r="AR29" s="157"/>
      <c r="AS29" s="157"/>
      <c r="AT29" s="158"/>
    </row>
    <row r="30" spans="2:46" ht="15" customHeight="1" x14ac:dyDescent="0.25">
      <c r="B30" s="9"/>
      <c r="C30" s="60"/>
      <c r="D30" s="58"/>
      <c r="E30" s="58"/>
      <c r="F30" s="58"/>
      <c r="G30" s="10"/>
      <c r="H30" s="4"/>
      <c r="I30" s="7" t="str">
        <f t="shared" si="25"/>
        <v/>
      </c>
      <c r="J30" s="6">
        <f>SUM(G$26:G30)</f>
        <v>305</v>
      </c>
      <c r="K30" s="6">
        <f t="shared" si="26"/>
        <v>-205</v>
      </c>
      <c r="L30" s="7">
        <f t="shared" si="27"/>
        <v>0</v>
      </c>
      <c r="M30" s="4">
        <f t="shared" si="28"/>
        <v>0</v>
      </c>
      <c r="N30" s="135" t="str">
        <f t="shared" si="29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87"/>
      <c r="AB30" s="87"/>
      <c r="AC30" s="87"/>
      <c r="AD30" s="10"/>
      <c r="AE30" s="4"/>
      <c r="AF30" s="7" t="str">
        <f t="shared" si="30"/>
        <v/>
      </c>
      <c r="AG30" s="6">
        <f>SUM(AD$26:AD30)</f>
        <v>0</v>
      </c>
      <c r="AH30" s="6">
        <f t="shared" si="31"/>
        <v>0</v>
      </c>
      <c r="AI30" s="7">
        <f t="shared" si="19"/>
        <v>0</v>
      </c>
      <c r="AJ30" s="4">
        <f t="shared" si="23"/>
        <v>0</v>
      </c>
      <c r="AK30" s="135" t="str">
        <f t="shared" si="24"/>
        <v/>
      </c>
      <c r="AL30" s="136"/>
      <c r="AM30" s="33"/>
      <c r="AN30" s="87"/>
      <c r="AO30" s="87"/>
      <c r="AP30" s="87"/>
      <c r="AQ30" s="119"/>
      <c r="AR30" s="157"/>
      <c r="AS30" s="157"/>
      <c r="AT30" s="158"/>
    </row>
    <row r="31" spans="2:46" ht="15" customHeight="1" x14ac:dyDescent="0.25">
      <c r="B31" s="9"/>
      <c r="C31" s="11"/>
      <c r="D31" s="58"/>
      <c r="E31" s="58"/>
      <c r="F31" s="58"/>
      <c r="G31" s="10"/>
      <c r="H31" s="4"/>
      <c r="I31" s="7" t="str">
        <f t="shared" si="25"/>
        <v/>
      </c>
      <c r="J31" s="6">
        <f>SUM(G$26:G31)</f>
        <v>305</v>
      </c>
      <c r="K31" s="6">
        <f t="shared" si="26"/>
        <v>-205</v>
      </c>
      <c r="L31" s="7">
        <f t="shared" si="27"/>
        <v>0</v>
      </c>
      <c r="M31" s="4">
        <f t="shared" si="28"/>
        <v>0</v>
      </c>
      <c r="N31" s="135" t="str">
        <f t="shared" si="29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87"/>
      <c r="AB31" s="87"/>
      <c r="AC31" s="87"/>
      <c r="AD31" s="10"/>
      <c r="AE31" s="4"/>
      <c r="AF31" s="7" t="str">
        <f t="shared" si="30"/>
        <v/>
      </c>
      <c r="AG31" s="6">
        <f>SUM(AD$26:AD31)</f>
        <v>0</v>
      </c>
      <c r="AH31" s="6">
        <f t="shared" si="31"/>
        <v>0</v>
      </c>
      <c r="AI31" s="7">
        <f t="shared" si="19"/>
        <v>0</v>
      </c>
      <c r="AJ31" s="4">
        <f t="shared" si="23"/>
        <v>0</v>
      </c>
      <c r="AK31" s="135" t="str">
        <f t="shared" si="24"/>
        <v/>
      </c>
      <c r="AL31" s="136"/>
      <c r="AM31" s="33"/>
      <c r="AN31" s="87"/>
      <c r="AO31" s="87"/>
      <c r="AP31" s="87"/>
      <c r="AQ31" s="119"/>
      <c r="AR31" s="157"/>
      <c r="AS31" s="157"/>
      <c r="AT31" s="158"/>
    </row>
    <row r="32" spans="2:46" ht="15" customHeight="1" x14ac:dyDescent="0.25">
      <c r="B32" s="9"/>
      <c r="C32" s="11"/>
      <c r="D32" s="58"/>
      <c r="E32" s="58"/>
      <c r="F32" s="58"/>
      <c r="G32" s="10"/>
      <c r="H32" s="4"/>
      <c r="I32" s="7" t="str">
        <f t="shared" ref="I32" si="32">IF(G32="","",(SUM(E32+F32+Q32)))</f>
        <v/>
      </c>
      <c r="J32" s="6">
        <f>SUM(G$26:G32)</f>
        <v>305</v>
      </c>
      <c r="K32" s="6">
        <f t="shared" ref="K32" si="33">E$4-J32</f>
        <v>-205</v>
      </c>
      <c r="L32" s="7">
        <f t="shared" ref="L32" si="34">IF(G32="",0,T$26*(I32-F32-Q32))</f>
        <v>0</v>
      </c>
      <c r="M32" s="4">
        <f t="shared" ref="M32" si="35">G32</f>
        <v>0</v>
      </c>
      <c r="N32" s="135" t="str">
        <f t="shared" ref="N32" si="36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87"/>
      <c r="AB32" s="87"/>
      <c r="AC32" s="87"/>
      <c r="AD32" s="10"/>
      <c r="AE32" s="4"/>
      <c r="AF32" s="7" t="str">
        <f t="shared" ref="AF32" si="37">IF(AD32="","",(SUM(AB32+AC32+AN32)))</f>
        <v/>
      </c>
      <c r="AG32" s="6">
        <f>SUM(AD$26:AD32)</f>
        <v>0</v>
      </c>
      <c r="AH32" s="6">
        <f t="shared" si="31"/>
        <v>0</v>
      </c>
      <c r="AI32" s="7">
        <f t="shared" si="19"/>
        <v>0</v>
      </c>
      <c r="AJ32" s="4">
        <f t="shared" si="23"/>
        <v>0</v>
      </c>
      <c r="AK32" s="135" t="str">
        <f t="shared" si="24"/>
        <v/>
      </c>
      <c r="AL32" s="136"/>
      <c r="AM32" s="33"/>
      <c r="AN32" s="87"/>
      <c r="AO32" s="87"/>
      <c r="AP32" s="87"/>
      <c r="AQ32" s="119"/>
      <c r="AR32" s="157"/>
      <c r="AS32" s="157"/>
      <c r="AT32" s="158"/>
    </row>
    <row r="33" spans="2:46" ht="15" customHeight="1" x14ac:dyDescent="0.25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0"/>
        <v/>
      </c>
      <c r="J33" s="6">
        <f>SUM(G$26:G33)</f>
        <v>305</v>
      </c>
      <c r="K33" s="6">
        <f>E$4-J33</f>
        <v>-205</v>
      </c>
      <c r="L33" s="7">
        <f t="shared" si="17"/>
        <v>0</v>
      </c>
      <c r="M33" s="4">
        <f t="shared" si="21"/>
        <v>0</v>
      </c>
      <c r="N33" s="135" t="str">
        <f t="shared" si="22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19"/>
        <v>0</v>
      </c>
      <c r="AJ33" s="4">
        <f t="shared" si="23"/>
        <v>0</v>
      </c>
      <c r="AK33" s="135" t="str">
        <f t="shared" si="24"/>
        <v/>
      </c>
      <c r="AL33" s="136"/>
      <c r="AM33" s="33"/>
      <c r="AN33" s="87"/>
      <c r="AO33" s="87"/>
      <c r="AP33" s="87"/>
      <c r="AQ33" s="119"/>
      <c r="AR33" s="157"/>
      <c r="AS33" s="157"/>
      <c r="AT33" s="158"/>
    </row>
    <row r="34" spans="2:46" ht="15" customHeight="1" x14ac:dyDescent="0.25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0"/>
        <v/>
      </c>
      <c r="J34" s="6">
        <f>SUM(G$26:G34)</f>
        <v>305</v>
      </c>
      <c r="K34" s="6">
        <f t="shared" ref="K34:K38" si="39">E$4-J34</f>
        <v>-205</v>
      </c>
      <c r="L34" s="7">
        <f t="shared" si="17"/>
        <v>0</v>
      </c>
      <c r="M34" s="4">
        <f t="shared" si="21"/>
        <v>0</v>
      </c>
      <c r="N34" s="135" t="str">
        <f t="shared" si="22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SUM(AD$26:AD34)</f>
        <v>0</v>
      </c>
      <c r="AH34" s="6">
        <f t="shared" ref="AH34:AH38" si="40">AB$4-AG34</f>
        <v>0</v>
      </c>
      <c r="AI34" s="7">
        <f t="shared" si="19"/>
        <v>0</v>
      </c>
      <c r="AJ34" s="4">
        <f t="shared" si="23"/>
        <v>0</v>
      </c>
      <c r="AK34" s="135" t="str">
        <f t="shared" si="24"/>
        <v/>
      </c>
      <c r="AL34" s="136"/>
      <c r="AM34" s="33"/>
      <c r="AN34" s="87"/>
      <c r="AO34" s="87"/>
      <c r="AP34" s="87"/>
      <c r="AQ34" s="119"/>
      <c r="AR34" s="157"/>
      <c r="AS34" s="157"/>
      <c r="AT34" s="158"/>
    </row>
    <row r="35" spans="2:46" ht="15" customHeight="1" x14ac:dyDescent="0.25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0"/>
        <v/>
      </c>
      <c r="J35" s="6">
        <f>SUM(G$26:G35)</f>
        <v>305</v>
      </c>
      <c r="K35" s="6">
        <f t="shared" si="39"/>
        <v>-205</v>
      </c>
      <c r="L35" s="7">
        <f t="shared" si="17"/>
        <v>0</v>
      </c>
      <c r="M35" s="4">
        <f t="shared" si="21"/>
        <v>0</v>
      </c>
      <c r="N35" s="135" t="str">
        <f t="shared" si="22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SUM(AD$26:AD35)</f>
        <v>0</v>
      </c>
      <c r="AH35" s="6">
        <f t="shared" si="40"/>
        <v>0</v>
      </c>
      <c r="AI35" s="7">
        <f t="shared" si="19"/>
        <v>0</v>
      </c>
      <c r="AJ35" s="4">
        <f t="shared" si="23"/>
        <v>0</v>
      </c>
      <c r="AK35" s="135" t="str">
        <f t="shared" si="24"/>
        <v/>
      </c>
      <c r="AL35" s="136"/>
      <c r="AM35" s="33"/>
      <c r="AN35" s="87"/>
      <c r="AO35" s="87"/>
      <c r="AP35" s="87"/>
      <c r="AQ35" s="119"/>
      <c r="AR35" s="157"/>
      <c r="AS35" s="157"/>
      <c r="AT35" s="158"/>
    </row>
    <row r="36" spans="2:46" ht="15" customHeight="1" x14ac:dyDescent="0.25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0"/>
        <v/>
      </c>
      <c r="J36" s="6">
        <f>SUM(G$26:G36)</f>
        <v>305</v>
      </c>
      <c r="K36" s="6">
        <f t="shared" si="39"/>
        <v>-205</v>
      </c>
      <c r="L36" s="7">
        <f t="shared" si="17"/>
        <v>0</v>
      </c>
      <c r="M36" s="4">
        <f t="shared" si="21"/>
        <v>0</v>
      </c>
      <c r="N36" s="135" t="str">
        <f t="shared" si="22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SUM(AD$26:AD36)</f>
        <v>0</v>
      </c>
      <c r="AH36" s="6">
        <f t="shared" si="40"/>
        <v>0</v>
      </c>
      <c r="AI36" s="7">
        <f t="shared" si="19"/>
        <v>0</v>
      </c>
      <c r="AJ36" s="4">
        <f t="shared" si="23"/>
        <v>0</v>
      </c>
      <c r="AK36" s="135" t="str">
        <f t="shared" si="24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 x14ac:dyDescent="0.25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0"/>
        <v/>
      </c>
      <c r="J37" s="6">
        <f>SUM(G$26:G37)</f>
        <v>305</v>
      </c>
      <c r="K37" s="6">
        <f t="shared" si="39"/>
        <v>-205</v>
      </c>
      <c r="L37" s="7">
        <f t="shared" si="17"/>
        <v>0</v>
      </c>
      <c r="M37" s="4">
        <f t="shared" si="21"/>
        <v>0</v>
      </c>
      <c r="N37" s="135" t="str">
        <f t="shared" si="22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SUM(AD$26:AD37)</f>
        <v>0</v>
      </c>
      <c r="AH37" s="6">
        <f t="shared" si="40"/>
        <v>0</v>
      </c>
      <c r="AI37" s="7">
        <f t="shared" si="19"/>
        <v>0</v>
      </c>
      <c r="AJ37" s="4">
        <f t="shared" si="23"/>
        <v>0</v>
      </c>
      <c r="AK37" s="135" t="str">
        <f t="shared" si="24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 x14ac:dyDescent="0.25">
      <c r="B38" s="140" t="s">
        <v>20</v>
      </c>
      <c r="C38" s="141"/>
      <c r="D38" s="53"/>
      <c r="E38" s="63">
        <f t="shared" ref="E38:F38" si="41">SUM(E27:E37)</f>
        <v>2.5</v>
      </c>
      <c r="F38" s="63">
        <f t="shared" si="41"/>
        <v>2.5</v>
      </c>
      <c r="G38" s="63">
        <f>SUM(G27:G37)</f>
        <v>305</v>
      </c>
      <c r="H38" s="81"/>
      <c r="I38" s="83">
        <f t="shared" ref="I38" si="42">IF(G38="","",(SUM(E38+F38+Q38)))</f>
        <v>5</v>
      </c>
      <c r="J38" s="82">
        <f>J37</f>
        <v>305</v>
      </c>
      <c r="K38" s="82">
        <f t="shared" si="39"/>
        <v>-205</v>
      </c>
      <c r="L38" s="83">
        <f>SUM(L27:L37)</f>
        <v>0</v>
      </c>
      <c r="M38" s="81">
        <f>SUM(M27:M37)</f>
        <v>305</v>
      </c>
      <c r="N38" s="142" t="e">
        <f>SUM(M38/L38)</f>
        <v>#DIV/0!</v>
      </c>
      <c r="O38" s="143"/>
      <c r="P38" s="84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3">SUM(AB27:AB37)</f>
        <v>0</v>
      </c>
      <c r="AC38" s="63">
        <f t="shared" si="43"/>
        <v>0</v>
      </c>
      <c r="AD38" s="63">
        <f>SUM(AD27:AD37)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SUM(AI27:AI37)</f>
        <v>0</v>
      </c>
      <c r="AJ38" s="81">
        <f>SUM(AJ27:AJ37)</f>
        <v>0</v>
      </c>
      <c r="AK38" s="142" t="e">
        <f>SUM(AJ38/AI38)</f>
        <v>#DIV/0!</v>
      </c>
      <c r="AL38" s="143"/>
      <c r="AM38" s="84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 x14ac:dyDescent="0.3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97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 x14ac:dyDescent="0.25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100</v>
      </c>
      <c r="L40" s="154" t="s">
        <v>55</v>
      </c>
      <c r="M40" s="155"/>
      <c r="N40" s="154"/>
      <c r="O40" s="156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 x14ac:dyDescent="0.25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45">IF(G41="","",(SUM(E41+F41+Q41)))</f>
        <v/>
      </c>
      <c r="J41" s="6">
        <f>SUM(G$40:G41)</f>
        <v>0</v>
      </c>
      <c r="K41" s="6">
        <f>E$4-J41</f>
        <v>100</v>
      </c>
      <c r="L41" s="7">
        <f t="shared" ref="L41:L51" si="46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7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48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 x14ac:dyDescent="0.25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100</v>
      </c>
      <c r="L42" s="7">
        <f t="shared" si="46"/>
        <v>0</v>
      </c>
      <c r="M42" s="4">
        <f t="shared" ref="M42:M51" si="49">G42</f>
        <v>0</v>
      </c>
      <c r="N42" s="135" t="str">
        <f t="shared" ref="N42:N51" si="50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7"/>
        <v/>
      </c>
      <c r="AG42" s="6">
        <f>SUM(AD$40:AD42)</f>
        <v>0</v>
      </c>
      <c r="AH42" s="6">
        <f>AB$4-AG42</f>
        <v>0</v>
      </c>
      <c r="AI42" s="7">
        <f t="shared" si="48"/>
        <v>0</v>
      </c>
      <c r="AJ42" s="4">
        <f t="shared" ref="AJ42:AJ51" si="51">AD42</f>
        <v>0</v>
      </c>
      <c r="AK42" s="135" t="str">
        <f t="shared" ref="AK42:AK51" si="52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 x14ac:dyDescent="0.25">
      <c r="B43" s="29"/>
      <c r="C43" s="37"/>
      <c r="D43" s="30"/>
      <c r="E43" s="30"/>
      <c r="F43" s="30"/>
      <c r="G43" s="32"/>
      <c r="H43" s="4"/>
      <c r="I43" s="5" t="str">
        <f t="shared" ref="I43:I45" si="53">IF(G43="","",(SUM(E43+F43+Q43)))</f>
        <v/>
      </c>
      <c r="J43" s="6">
        <f>SUM(G$40:G43)</f>
        <v>0</v>
      </c>
      <c r="K43" s="6">
        <f t="shared" ref="K43:K45" si="54">E$4-J43</f>
        <v>100</v>
      </c>
      <c r="L43" s="7">
        <f t="shared" ref="L43:L45" si="55">IF(G43="",0,T$26*(I43-F43-Q43))</f>
        <v>0</v>
      </c>
      <c r="M43" s="4">
        <f t="shared" ref="M43:M45" si="56">G43</f>
        <v>0</v>
      </c>
      <c r="N43" s="135" t="str">
        <f t="shared" ref="N43:N45" si="57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58">IF(AD43="","",(SUM(AB43+AC43+AN43)))</f>
        <v/>
      </c>
      <c r="AG43" s="6">
        <f>SUM(AD$40:AD43)</f>
        <v>0</v>
      </c>
      <c r="AH43" s="6">
        <f t="shared" ref="AH43:AH45" si="59">AB$4-AG43</f>
        <v>0</v>
      </c>
      <c r="AI43" s="7">
        <f t="shared" si="48"/>
        <v>0</v>
      </c>
      <c r="AJ43" s="4">
        <f t="shared" si="51"/>
        <v>0</v>
      </c>
      <c r="AK43" s="135" t="str">
        <f t="shared" si="52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 x14ac:dyDescent="0.25">
      <c r="B44" s="29"/>
      <c r="C44" s="37"/>
      <c r="D44" s="30"/>
      <c r="E44" s="30"/>
      <c r="F44" s="30"/>
      <c r="G44" s="32"/>
      <c r="H44" s="4"/>
      <c r="I44" s="5" t="str">
        <f t="shared" si="53"/>
        <v/>
      </c>
      <c r="J44" s="6">
        <f>SUM(G$40:G44)</f>
        <v>0</v>
      </c>
      <c r="K44" s="6">
        <f t="shared" si="54"/>
        <v>100</v>
      </c>
      <c r="L44" s="7">
        <f t="shared" si="55"/>
        <v>0</v>
      </c>
      <c r="M44" s="4">
        <f t="shared" si="56"/>
        <v>0</v>
      </c>
      <c r="N44" s="135" t="str">
        <f t="shared" si="57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58"/>
        <v/>
      </c>
      <c r="AG44" s="6">
        <f>SUM(AD$40:AD44)</f>
        <v>0</v>
      </c>
      <c r="AH44" s="6">
        <f t="shared" si="59"/>
        <v>0</v>
      </c>
      <c r="AI44" s="7">
        <f t="shared" si="48"/>
        <v>0</v>
      </c>
      <c r="AJ44" s="4">
        <f t="shared" si="51"/>
        <v>0</v>
      </c>
      <c r="AK44" s="135" t="str">
        <f t="shared" si="52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 x14ac:dyDescent="0.25">
      <c r="B45" s="29"/>
      <c r="C45" s="37"/>
      <c r="D45" s="30"/>
      <c r="E45" s="30"/>
      <c r="F45" s="30"/>
      <c r="G45" s="32"/>
      <c r="H45" s="4"/>
      <c r="I45" s="5" t="str">
        <f t="shared" si="53"/>
        <v/>
      </c>
      <c r="J45" s="6">
        <f>SUM(G$40:G45)</f>
        <v>0</v>
      </c>
      <c r="K45" s="6">
        <f t="shared" si="54"/>
        <v>100</v>
      </c>
      <c r="L45" s="7">
        <f t="shared" si="55"/>
        <v>0</v>
      </c>
      <c r="M45" s="4">
        <f t="shared" si="56"/>
        <v>0</v>
      </c>
      <c r="N45" s="135" t="str">
        <f t="shared" si="57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58"/>
        <v/>
      </c>
      <c r="AG45" s="6">
        <f>SUM(AD$40:AD45)</f>
        <v>0</v>
      </c>
      <c r="AH45" s="6">
        <f t="shared" si="59"/>
        <v>0</v>
      </c>
      <c r="AI45" s="7">
        <f t="shared" si="48"/>
        <v>0</v>
      </c>
      <c r="AJ45" s="4">
        <f t="shared" si="51"/>
        <v>0</v>
      </c>
      <c r="AK45" s="135" t="str">
        <f t="shared" si="52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 x14ac:dyDescent="0.25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45"/>
        <v/>
      </c>
      <c r="J46" s="6">
        <f>SUM(G$40:G46)</f>
        <v>0</v>
      </c>
      <c r="K46" s="6">
        <f>E$4-J46</f>
        <v>100</v>
      </c>
      <c r="L46" s="7">
        <f t="shared" si="46"/>
        <v>0</v>
      </c>
      <c r="M46" s="4">
        <f t="shared" si="49"/>
        <v>0</v>
      </c>
      <c r="N46" s="135" t="str">
        <f t="shared" si="50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0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48"/>
        <v>0</v>
      </c>
      <c r="AJ46" s="4">
        <f t="shared" si="51"/>
        <v>0</v>
      </c>
      <c r="AK46" s="135" t="str">
        <f t="shared" si="52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 x14ac:dyDescent="0.25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ref="K47:K52" si="61">E$4-J47</f>
        <v>100</v>
      </c>
      <c r="L47" s="7">
        <f t="shared" si="46"/>
        <v>0</v>
      </c>
      <c r="M47" s="4">
        <f t="shared" si="49"/>
        <v>0</v>
      </c>
      <c r="N47" s="135" t="str">
        <f t="shared" si="50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0"/>
        <v/>
      </c>
      <c r="AG47" s="6">
        <f>SUM(AD$40:AD47)</f>
        <v>0</v>
      </c>
      <c r="AH47" s="6">
        <f t="shared" ref="AH47:AH52" si="62">AB$4-AG47</f>
        <v>0</v>
      </c>
      <c r="AI47" s="7">
        <f t="shared" si="48"/>
        <v>0</v>
      </c>
      <c r="AJ47" s="4">
        <f t="shared" si="51"/>
        <v>0</v>
      </c>
      <c r="AK47" s="135" t="str">
        <f t="shared" si="52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 x14ac:dyDescent="0.25">
      <c r="B48" s="29"/>
      <c r="C48" s="37"/>
      <c r="D48" s="30"/>
      <c r="E48" s="30"/>
      <c r="F48" s="30"/>
      <c r="G48" s="32"/>
      <c r="H48" s="4"/>
      <c r="I48" s="5" t="str">
        <f t="shared" si="45"/>
        <v/>
      </c>
      <c r="J48" s="6">
        <f>SUM(G$40:G48)</f>
        <v>0</v>
      </c>
      <c r="K48" s="6">
        <f t="shared" ref="K48" si="63">E$4-J48</f>
        <v>100</v>
      </c>
      <c r="L48" s="7">
        <f t="shared" ref="L48" si="64">IF(G48="",0,T$26*(I48-F48-Q48))</f>
        <v>0</v>
      </c>
      <c r="M48" s="4">
        <f t="shared" ref="M48" si="65">G48</f>
        <v>0</v>
      </c>
      <c r="N48" s="135" t="str">
        <f t="shared" ref="N48" si="66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0"/>
        <v/>
      </c>
      <c r="AG48" s="6">
        <f>SUM(AD$40:AD48)</f>
        <v>0</v>
      </c>
      <c r="AH48" s="6">
        <f t="shared" si="62"/>
        <v>0</v>
      </c>
      <c r="AI48" s="7">
        <f t="shared" si="48"/>
        <v>0</v>
      </c>
      <c r="AJ48" s="4">
        <f t="shared" si="51"/>
        <v>0</v>
      </c>
      <c r="AK48" s="135" t="str">
        <f t="shared" si="52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 x14ac:dyDescent="0.25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61"/>
        <v>100</v>
      </c>
      <c r="L49" s="7">
        <f t="shared" si="46"/>
        <v>0</v>
      </c>
      <c r="M49" s="4">
        <f t="shared" si="49"/>
        <v>0</v>
      </c>
      <c r="N49" s="135" t="str">
        <f t="shared" si="50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0"/>
        <v/>
      </c>
      <c r="AG49" s="6">
        <f>SUM(AD$40:AD49)</f>
        <v>0</v>
      </c>
      <c r="AH49" s="6">
        <f t="shared" si="62"/>
        <v>0</v>
      </c>
      <c r="AI49" s="7">
        <f t="shared" si="48"/>
        <v>0</v>
      </c>
      <c r="AJ49" s="4">
        <f t="shared" si="51"/>
        <v>0</v>
      </c>
      <c r="AK49" s="135" t="str">
        <f t="shared" si="52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 x14ac:dyDescent="0.25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5"/>
        <v/>
      </c>
      <c r="J50" s="6">
        <f>SUM(G$40:G50)</f>
        <v>0</v>
      </c>
      <c r="K50" s="6">
        <f t="shared" si="61"/>
        <v>100</v>
      </c>
      <c r="L50" s="7">
        <f t="shared" si="46"/>
        <v>0</v>
      </c>
      <c r="M50" s="4">
        <f t="shared" si="49"/>
        <v>0</v>
      </c>
      <c r="N50" s="135" t="str">
        <f t="shared" si="50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0"/>
        <v/>
      </c>
      <c r="AG50" s="6">
        <f>SUM(AD$40:AD50)</f>
        <v>0</v>
      </c>
      <c r="AH50" s="6">
        <f t="shared" si="62"/>
        <v>0</v>
      </c>
      <c r="AI50" s="7">
        <f t="shared" si="48"/>
        <v>0</v>
      </c>
      <c r="AJ50" s="4">
        <f t="shared" si="51"/>
        <v>0</v>
      </c>
      <c r="AK50" s="135" t="str">
        <f t="shared" si="52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 x14ac:dyDescent="0.25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5"/>
        <v/>
      </c>
      <c r="J51" s="6">
        <f>SUM(G$40:G51)</f>
        <v>0</v>
      </c>
      <c r="K51" s="6">
        <f t="shared" si="61"/>
        <v>100</v>
      </c>
      <c r="L51" s="7">
        <f t="shared" si="46"/>
        <v>0</v>
      </c>
      <c r="M51" s="4">
        <f t="shared" si="49"/>
        <v>0</v>
      </c>
      <c r="N51" s="135" t="str">
        <f t="shared" si="50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0"/>
        <v/>
      </c>
      <c r="AG51" s="6">
        <f>SUM(AD$40:AD51)</f>
        <v>0</v>
      </c>
      <c r="AH51" s="6">
        <f t="shared" si="62"/>
        <v>0</v>
      </c>
      <c r="AI51" s="7">
        <f t="shared" si="48"/>
        <v>0</v>
      </c>
      <c r="AJ51" s="4">
        <f t="shared" si="51"/>
        <v>0</v>
      </c>
      <c r="AK51" s="135" t="str">
        <f t="shared" si="52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 x14ac:dyDescent="0.25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67">IF(G52="","",(SUM(E52+F52+Q52)))</f>
        <v>0</v>
      </c>
      <c r="J52" s="82">
        <f>J51</f>
        <v>0</v>
      </c>
      <c r="K52" s="82">
        <f t="shared" si="61"/>
        <v>100</v>
      </c>
      <c r="L52" s="83">
        <f>SUM(L41:L51)</f>
        <v>0</v>
      </c>
      <c r="M52" s="81">
        <f>SUM(M41:M51)</f>
        <v>0</v>
      </c>
      <c r="N52" s="142" t="e">
        <f>SUM(M52/L52)</f>
        <v>#DIV/0!</v>
      </c>
      <c r="O52" s="143"/>
      <c r="P52" s="84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68">IF(AD52="","",(SUM(AB52+AC52+AN52)))</f>
        <v>0</v>
      </c>
      <c r="AG52" s="82">
        <f>AG51</f>
        <v>0</v>
      </c>
      <c r="AH52" s="82">
        <f t="shared" si="62"/>
        <v>0</v>
      </c>
      <c r="AI52" s="83">
        <f>SUM(AI41:AI51)</f>
        <v>0</v>
      </c>
      <c r="AJ52" s="81">
        <f>SUM(AJ41:AJ51)</f>
        <v>0</v>
      </c>
      <c r="AK52" s="142" t="e">
        <f>SUM(AJ52/AI52)</f>
        <v>#DIV/0!</v>
      </c>
      <c r="AL52" s="143"/>
      <c r="AM52" s="84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 x14ac:dyDescent="0.3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97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 x14ac:dyDescent="0.25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 x14ac:dyDescent="0.25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97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5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 x14ac:dyDescent="0.25">
      <c r="B56" s="108" t="s">
        <v>51</v>
      </c>
      <c r="C56" s="109"/>
      <c r="D56" s="109"/>
      <c r="E56" s="109"/>
      <c r="F56" s="110">
        <v>307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>
        <v>42247</v>
      </c>
      <c r="N56" s="114"/>
      <c r="O56" s="240">
        <v>0.48958333333333331</v>
      </c>
      <c r="P56" s="115"/>
      <c r="Q56" s="115"/>
      <c r="R56" s="241" t="s">
        <v>70</v>
      </c>
      <c r="S56" s="115"/>
      <c r="T56" s="241" t="s">
        <v>71</v>
      </c>
      <c r="U56" s="115"/>
      <c r="V56" s="248" t="s">
        <v>72</v>
      </c>
      <c r="W56" s="249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 x14ac:dyDescent="0.25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241"/>
      <c r="P57" s="115"/>
      <c r="Q57" s="115"/>
      <c r="R57" s="241"/>
      <c r="S57" s="115"/>
      <c r="T57" s="241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 x14ac:dyDescent="0.25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 x14ac:dyDescent="0.25">
      <c r="B59" s="117" t="s">
        <v>48</v>
      </c>
      <c r="C59" s="118"/>
      <c r="D59" s="118"/>
      <c r="E59" s="118"/>
      <c r="F59" s="110">
        <f>G38</f>
        <v>305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 x14ac:dyDescent="0.3">
      <c r="B60" s="102" t="s">
        <v>47</v>
      </c>
      <c r="C60" s="103"/>
      <c r="D60" s="103"/>
      <c r="E60" s="103"/>
      <c r="F60" s="104">
        <f>G24</f>
        <v>314</v>
      </c>
      <c r="G60" s="105"/>
      <c r="H60" s="66"/>
      <c r="I60" s="245" t="s">
        <v>61</v>
      </c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 x14ac:dyDescent="0.25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Beverly Garrett</cp:lastModifiedBy>
  <cp:lastPrinted>2015-04-22T11:19:37Z</cp:lastPrinted>
  <dcterms:created xsi:type="dcterms:W3CDTF">2014-06-10T19:48:08Z</dcterms:created>
  <dcterms:modified xsi:type="dcterms:W3CDTF">2015-09-12T12:12:12Z</dcterms:modified>
</cp:coreProperties>
</file>