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<sst xmlns="http://schemas.openxmlformats.org/spreadsheetml/2006/main" count="140" uniqueCount="70">
  <si>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</si>
  <si>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</si>
  <si>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</si>
  <si>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</si>
  <si>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</si>
  <si>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</si>
  <si>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</si>
  <si>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</si>
  <si>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</si>
  <si>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</si>
  <si>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</si>
  <si>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</si>
  <si>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</si>
  <si>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</si>
  <si>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</si>
  <si>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</si>
  <si>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</si>
  <si>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</si>
  <si>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</si>
  <si>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</si>
  <si>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</si>
  <si>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</si>
  <si>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</si>
  <si>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</si>
  <si>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</si>
  <si>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</si>
  <si>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</si>
  <si>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</si>
  <si>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</si>
  <si>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</si>
  <si>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</si>
  <si>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</si>
  <si>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</si>
  <si>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</si>
  <si>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</si>
  <si>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</si>
  <si>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</si>
  <si>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</si>
  <si>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</si>
  <si>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</si>
  <si>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</si>
  <si>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</si>
  <si>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</si>
  <si>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</si>
  <si>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</si>
  <si>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</si>
  <si>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</si>
  <si>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</si>
  <si>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</si>
  <si>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</si>
  <si>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</si>
  <si>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</si>
  <si>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</si>
  <si>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</si>
  <si>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</si>
  <si>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</si>
  <si>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</si>
  <si>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</si>
  <si>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</si>
  <si>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</si>
  <si>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</si>
  <si>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</si>
  <si>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S119S119002</t>
  </si>
  <si>
    <t>S119S119002-10</t>
  </si>
  <si>
    <t>Routing:        WASH &amp; PACK DEPT</t>
  </si>
  <si>
    <t>BJ</t>
  </si>
  <si>
    <t>JO</t>
  </si>
  <si>
    <t>BA</t>
  </si>
  <si>
    <t>B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</si>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</sst>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9" sqref="B19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68</v>
      </c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>
      <c r="B3" s="147" t="s">
        <v>22</v>
      </c>
      <c r="C3" s="148"/>
      <c r="D3" s="24"/>
      <c r="E3" s="149">
        <v>375271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5"/>
      <c r="S3" s="196"/>
      <c r="T3" s="197"/>
      <c r="U3" s="145">
        <v>358249</v>
      </c>
      <c r="V3" s="148"/>
      <c r="W3" s="186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>
      <c r="B4" s="213" t="s">
        <v>23</v>
      </c>
      <c r="C4" s="194"/>
      <c r="D4" s="24"/>
      <c r="E4" s="192">
        <v>250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2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4"/>
      <c r="N6" s="85"/>
      <c r="O6" s="85"/>
      <c r="P6" s="85"/>
      <c r="Q6" s="86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7" t="s">
        <v>60</v>
      </c>
      <c r="AP6" s="188"/>
      <c r="AQ6" s="188"/>
      <c r="AR6" s="188"/>
      <c r="AS6" s="188"/>
      <c r="AT6" s="189"/>
    </row>
    <row r="7" spans="2:46" ht="16.5" customHeight="1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3"/>
      <c r="N7" s="177"/>
      <c r="O7" s="178"/>
      <c r="P7" s="178"/>
      <c r="Q7" s="178"/>
      <c r="R7" s="201" t="s">
        <v>57</v>
      </c>
      <c r="S7" s="201"/>
      <c r="T7" s="201"/>
      <c r="U7" s="145"/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3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3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3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250</v>
      </c>
      <c r="L12" s="172" t="s">
        <v>55</v>
      </c>
      <c r="M12" s="173"/>
      <c r="N12" s="172"/>
      <c r="O12" s="174"/>
      <c r="P12" s="67"/>
      <c r="Q12" s="67"/>
      <c r="R12" s="67"/>
      <c r="S12" s="68"/>
      <c r="T12" s="69">
        <v>13</v>
      </c>
      <c r="U12" s="69">
        <v>4</v>
      </c>
      <c r="V12" s="54">
        <f>SUM(F13:F23)</f>
        <v>4</v>
      </c>
      <c r="W12" s="55">
        <f>U12/V12</f>
        <v>1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42268</v>
      </c>
      <c r="C13" s="30" t="s">
        <v>65</v>
      </c>
      <c r="D13" s="30"/>
      <c r="E13" s="30">
        <v>0</v>
      </c>
      <c r="F13" s="77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250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69"/>
      <c r="U13" s="170"/>
      <c r="V13" s="170"/>
      <c r="W13" s="171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07"/>
      <c r="AR13" s="108"/>
      <c r="AS13" s="108"/>
      <c r="AT13" s="109"/>
    </row>
    <row r="14" spans="2:46" ht="15" customHeight="1">
      <c r="B14" s="29">
        <v>42268</v>
      </c>
      <c r="C14" s="30" t="s">
        <v>66</v>
      </c>
      <c r="D14" s="30"/>
      <c r="E14" s="30">
        <v>0</v>
      </c>
      <c r="F14" s="78">
        <v>2</v>
      </c>
      <c r="G14" s="32">
        <v>3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3</v>
      </c>
      <c r="K14" s="6">
        <f>E$4-J14</f>
        <v>247</v>
      </c>
      <c r="L14" s="7">
        <f t="shared" si="1"/>
        <v>0</v>
      </c>
      <c r="M14" s="4">
        <f t="shared" ref="M14:M23" si="4">G14</f>
        <v>3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>
      <c r="B15" s="29">
        <v>42268</v>
      </c>
      <c r="C15" s="30" t="s">
        <v>67</v>
      </c>
      <c r="D15" s="30"/>
      <c r="E15" s="30">
        <v>5</v>
      </c>
      <c r="F15" s="78">
        <v>0</v>
      </c>
      <c r="G15" s="32">
        <v>59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62</v>
      </c>
      <c r="K15" s="6">
        <f>E$4-J15</f>
        <v>188</v>
      </c>
      <c r="L15" s="7">
        <f t="shared" si="1"/>
        <v>65</v>
      </c>
      <c r="M15" s="4">
        <f t="shared" si="4"/>
        <v>59</v>
      </c>
      <c r="N15" s="110">
        <f t="shared" si="5"/>
        <v>0.90769230769230769</v>
      </c>
      <c r="O15" s="111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69"/>
      <c r="AR15" s="170"/>
      <c r="AS15" s="170"/>
      <c r="AT15" s="171"/>
    </row>
    <row r="16" spans="2:46" ht="15" customHeight="1">
      <c r="B16" s="9">
        <v>42269</v>
      </c>
      <c r="C16" s="35" t="s">
        <v>65</v>
      </c>
      <c r="D16" s="50"/>
      <c r="E16" s="50">
        <v>8</v>
      </c>
      <c r="F16" s="79">
        <v>0</v>
      </c>
      <c r="G16" s="10">
        <v>140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202</v>
      </c>
      <c r="K16" s="6">
        <f t="shared" ref="K16:K24" si="8">E$4-J16</f>
        <v>48</v>
      </c>
      <c r="L16" s="7">
        <f t="shared" si="1"/>
        <v>104</v>
      </c>
      <c r="M16" s="4">
        <f t="shared" si="4"/>
        <v>140</v>
      </c>
      <c r="N16" s="110">
        <f t="shared" si="5"/>
        <v>1.3461538461538463</v>
      </c>
      <c r="O16" s="111"/>
      <c r="P16" s="33"/>
      <c r="Q16" s="8">
        <v>0</v>
      </c>
      <c r="R16" s="8">
        <v>0</v>
      </c>
      <c r="S16" s="8">
        <v>0</v>
      </c>
      <c r="T16" s="169"/>
      <c r="U16" s="170"/>
      <c r="V16" s="170"/>
      <c r="W16" s="171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69"/>
      <c r="AR16" s="170"/>
      <c r="AS16" s="170"/>
      <c r="AT16" s="171"/>
    </row>
    <row r="17" spans="2:46" ht="15" customHeight="1">
      <c r="B17" s="9">
        <v>42269</v>
      </c>
      <c r="C17" s="35" t="s">
        <v>66</v>
      </c>
      <c r="D17" s="61"/>
      <c r="E17" s="61">
        <v>4.5</v>
      </c>
      <c r="F17" s="79">
        <v>0</v>
      </c>
      <c r="G17" s="10">
        <v>61</v>
      </c>
      <c r="H17" s="4"/>
      <c r="I17" s="5">
        <f t="shared" ref="I17" si="10">IF(G17="","",(SUM(E17+F17+Q17)))</f>
        <v>4.5</v>
      </c>
      <c r="J17" s="6">
        <f>SUM(G$12:G17)</f>
        <v>263</v>
      </c>
      <c r="K17" s="6">
        <f t="shared" ref="K17" si="11">E$4-J17</f>
        <v>-13</v>
      </c>
      <c r="L17" s="7">
        <f t="shared" ref="L17" si="12">IF(G17="",0,$T$12*(I17-F17-Q17))</f>
        <v>58.5</v>
      </c>
      <c r="M17" s="4">
        <f t="shared" ref="M17" si="13">G17</f>
        <v>61</v>
      </c>
      <c r="N17" s="110">
        <f t="shared" ref="N17" si="14">IF(L17=0,"",(M17/L17))</f>
        <v>1.0427350427350428</v>
      </c>
      <c r="O17" s="111"/>
      <c r="P17" s="33"/>
      <c r="Q17" s="61">
        <v>0</v>
      </c>
      <c r="R17" s="61">
        <v>0</v>
      </c>
      <c r="S17" s="61">
        <v>0</v>
      </c>
      <c r="T17" s="107" t="s">
        <v>69</v>
      </c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69"/>
      <c r="AR17" s="170"/>
      <c r="AS17" s="170"/>
      <c r="AT17" s="171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263</v>
      </c>
      <c r="K18" s="6">
        <f t="shared" ref="K18:K20" si="17">E$4-J18</f>
        <v>-13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263</v>
      </c>
      <c r="K19" s="6">
        <f t="shared" si="17"/>
        <v>-13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263</v>
      </c>
      <c r="K20" s="6">
        <f t="shared" si="17"/>
        <v>-13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263</v>
      </c>
      <c r="K21" s="6">
        <f t="shared" si="8"/>
        <v>-13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69"/>
      <c r="U21" s="170"/>
      <c r="V21" s="170"/>
      <c r="W21" s="171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69"/>
      <c r="AR21" s="170"/>
      <c r="AS21" s="170"/>
      <c r="AT21" s="171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263</v>
      </c>
      <c r="K22" s="6">
        <f t="shared" si="8"/>
        <v>-13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263</v>
      </c>
      <c r="K23" s="6">
        <f t="shared" si="8"/>
        <v>-13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17.5</v>
      </c>
      <c r="F24" s="62">
        <f>SUM(F13:F23)</f>
        <v>4</v>
      </c>
      <c r="G24" s="62">
        <f>SUM(G13:G23)</f>
        <v>263</v>
      </c>
      <c r="H24" s="81"/>
      <c r="I24" s="62">
        <f t="shared" si="0"/>
        <v>21.5</v>
      </c>
      <c r="J24" s="82">
        <f>J23</f>
        <v>263</v>
      </c>
      <c r="K24" s="82">
        <f t="shared" si="8"/>
        <v>-13</v>
      </c>
      <c r="L24" s="83">
        <f>SUM(L13:L23)</f>
        <v>227.5</v>
      </c>
      <c r="M24" s="81">
        <f>SUM(M13:M23)</f>
        <v>263</v>
      </c>
      <c r="N24" s="121">
        <f>SUM(M24/L24)</f>
        <v>1.1560439560439559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72" t="s">
        <v>55</v>
      </c>
      <c r="M26" s="173"/>
      <c r="N26" s="172"/>
      <c r="O26" s="174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250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72" t="s">
        <v>55</v>
      </c>
      <c r="M40" s="173"/>
      <c r="N40" s="172"/>
      <c r="O40" s="174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250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263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3" t="s">
        <v>47</v>
      </c>
      <c r="C60" s="224"/>
      <c r="D60" s="224"/>
      <c r="E60" s="224"/>
      <c r="F60" s="225">
        <f>G24</f>
        <v>263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2015-09-28T16:54:26Z</dcterms:modified>
</cp:coreProperties>
</file>