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<sst xmlns="http://schemas.openxmlformats.org/spreadsheetml/2006/main" count="142" uniqueCount="73">
  <si>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</si>
  <si>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</si>
  <si>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</si>
  <si>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</si>
  <si>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</si>
  <si>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</si>
  <si>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</si>
  <si>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</si>
  <si>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</si>
  <si>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</si>
  <si>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</si>
  <si>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</si>
  <si>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</si>
  <si>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</si>
  <si>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</si>
  <si>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</si>
  <si>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</si>
  <si>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</si>
  <si>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</si>
  <si>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</si>
  <si>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</si>
  <si>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</si>
  <si>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</si>
  <si>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</si>
  <si>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</si>
  <si>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</si>
  <si>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</si>
  <si>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</si>
  <si>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</si>
  <si>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</si>
  <si>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</si>
  <si>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</si>
  <si>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</si>
  <si>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</si>
  <si>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</si>
  <si>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</si>
  <si>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</si>
  <si>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</si>
  <si>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</si>
  <si>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</si>
  <si>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</si>
  <si>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</si>
  <si>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</si>
  <si>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</si>
  <si>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</si>
  <si>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</si>
  <si>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</si>
  <si>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</si>
  <si>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</si>
  <si>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</si>
  <si>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</si>
  <si>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</si>
  <si>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</si>
  <si>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</si>
  <si>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</si>
  <si>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</si>
  <si>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</si>
  <si>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</si>
  <si>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</si>
  <si>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</si>
  <si>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</si>
  <si>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S144S144002</t>
  </si>
  <si>
    <t>S144S144002-10</t>
  </si>
  <si>
    <t>Machine #   OKUMA</t>
  </si>
  <si>
    <t xml:space="preserve">Routing:  PACK DEPT       </t>
  </si>
  <si>
    <t>2 M 24SEC</t>
  </si>
  <si>
    <t>MR 08/11/14</t>
  </si>
  <si>
    <t>JO</t>
  </si>
  <si>
    <t>BA</t>
  </si>
  <si>
    <t>BJ</t>
  </si>
  <si>
    <t>Parts are on B1</t>
  </si>
  <si>
    <t xml:space="preserve">JOB OUT </t>
  </si>
  <si>
    <t>NO PARTS AT MACH-MR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</si>
</sst>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37" zoomScale="90" zoomScaleNormal="90" workbookViewId="0">
      <selection activeCell="G48" sqref="G48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/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>
      <c r="B3" s="224" t="s">
        <v>22</v>
      </c>
      <c r="C3" s="204"/>
      <c r="D3" s="24"/>
      <c r="E3" s="225">
        <v>364209</v>
      </c>
      <c r="F3" s="226"/>
      <c r="G3" s="227"/>
      <c r="H3" s="22"/>
      <c r="I3" s="25"/>
      <c r="J3" s="203" t="s">
        <v>25</v>
      </c>
      <c r="K3" s="228"/>
      <c r="L3" s="203" t="s">
        <v>62</v>
      </c>
      <c r="M3" s="204"/>
      <c r="N3" s="204"/>
      <c r="O3" s="228"/>
      <c r="P3" s="22"/>
      <c r="Q3" s="22"/>
      <c r="R3" s="230"/>
      <c r="S3" s="231"/>
      <c r="T3" s="232"/>
      <c r="U3" s="203"/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>
      <c r="B4" s="206" t="s">
        <v>23</v>
      </c>
      <c r="C4" s="208"/>
      <c r="D4" s="24"/>
      <c r="E4" s="229">
        <v>300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02" t="s">
        <v>57</v>
      </c>
      <c r="S7" s="202"/>
      <c r="T7" s="202"/>
      <c r="U7" s="203" t="s">
        <v>66</v>
      </c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>
      <c r="B8" s="206" t="s">
        <v>70</v>
      </c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02" t="s">
        <v>58</v>
      </c>
      <c r="S8" s="202"/>
      <c r="T8" s="202"/>
      <c r="U8" s="203"/>
      <c r="V8" s="204"/>
      <c r="W8" s="205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>
      <c r="B12" s="150" t="s">
        <v>63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300</v>
      </c>
      <c r="L12" s="153" t="s">
        <v>55</v>
      </c>
      <c r="M12" s="154"/>
      <c r="N12" s="242" t="s">
        <v>65</v>
      </c>
      <c r="O12" s="243"/>
      <c r="P12" s="70"/>
      <c r="Q12" s="70"/>
      <c r="R12" s="70"/>
      <c r="S12" s="71"/>
      <c r="T12" s="72">
        <v>20</v>
      </c>
      <c r="U12" s="72">
        <v>4</v>
      </c>
      <c r="V12" s="54">
        <f>SUM(F13:F23)</f>
        <v>2</v>
      </c>
      <c r="W12" s="55">
        <f>U12/V12</f>
        <v>2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42075</v>
      </c>
      <c r="C13" s="30" t="s">
        <v>67</v>
      </c>
      <c r="D13" s="30"/>
      <c r="E13" s="30">
        <v>4</v>
      </c>
      <c r="F13" s="80">
        <v>2</v>
      </c>
      <c r="G13" s="32">
        <v>41</v>
      </c>
      <c r="H13" s="4" t="e">
        <f>IF(G13="","",(IF(#REF!=0,"",(#REF!*G13*#REF!))))</f>
        <v>#REF!</v>
      </c>
      <c r="I13" s="5">
        <f t="shared" ref="I13:I24" si="0">IF(G13="","",(SUM(E13+F13+Q13)))</f>
        <v>6</v>
      </c>
      <c r="J13" s="6">
        <f>SUM(G$12:G13)</f>
        <v>41</v>
      </c>
      <c r="K13" s="6">
        <f>E$4-J13</f>
        <v>259</v>
      </c>
      <c r="L13" s="7">
        <f t="shared" ref="L13:L23" si="1">IF(G13="",0,$T$12*(I13-F13-Q13))</f>
        <v>80</v>
      </c>
      <c r="M13" s="4">
        <f>G13</f>
        <v>41</v>
      </c>
      <c r="N13" s="134">
        <f>IF(L13=0,"",(M13/L13))</f>
        <v>0.51249999999999996</v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>
      <c r="B14" s="29">
        <v>42075</v>
      </c>
      <c r="C14" s="30" t="s">
        <v>68</v>
      </c>
      <c r="D14" s="30"/>
      <c r="E14" s="30">
        <v>7</v>
      </c>
      <c r="F14" s="81">
        <v>0</v>
      </c>
      <c r="G14" s="32">
        <v>94</v>
      </c>
      <c r="H14" s="4" t="e">
        <f>IF(G14="","",(IF(#REF!=0,"",(#REF!*G14*#REF!))))</f>
        <v>#REF!</v>
      </c>
      <c r="I14" s="5">
        <f t="shared" si="0"/>
        <v>7</v>
      </c>
      <c r="J14" s="6">
        <f>SUM(G$12:G14)</f>
        <v>135</v>
      </c>
      <c r="K14" s="6">
        <f>E$4-J14</f>
        <v>165</v>
      </c>
      <c r="L14" s="7">
        <f t="shared" si="1"/>
        <v>140</v>
      </c>
      <c r="M14" s="4">
        <f t="shared" ref="M14:M23" si="4">G14</f>
        <v>94</v>
      </c>
      <c r="N14" s="134">
        <f t="shared" ref="N14:N23" si="5">IF(L14=0,"",(M14/L14))</f>
        <v>0.67142857142857137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>
      <c r="B15" s="29">
        <v>42076</v>
      </c>
      <c r="C15" s="30" t="s">
        <v>69</v>
      </c>
      <c r="D15" s="30"/>
      <c r="E15" s="30">
        <v>6</v>
      </c>
      <c r="F15" s="81">
        <v>0</v>
      </c>
      <c r="G15" s="32">
        <v>86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221</v>
      </c>
      <c r="K15" s="6">
        <f>E$4-J15</f>
        <v>79</v>
      </c>
      <c r="L15" s="7">
        <f t="shared" si="1"/>
        <v>120</v>
      </c>
      <c r="M15" s="4">
        <f t="shared" si="4"/>
        <v>86</v>
      </c>
      <c r="N15" s="134">
        <f t="shared" si="5"/>
        <v>0.71666666666666667</v>
      </c>
      <c r="O15" s="135"/>
      <c r="P15" s="33"/>
      <c r="Q15" s="8">
        <v>0</v>
      </c>
      <c r="R15" s="8">
        <v>0</v>
      </c>
      <c r="S15" s="8">
        <v>0</v>
      </c>
      <c r="T15" s="165"/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>
      <c r="B16" s="9">
        <v>42076</v>
      </c>
      <c r="C16" s="35" t="s">
        <v>67</v>
      </c>
      <c r="D16" s="50"/>
      <c r="E16" s="50">
        <v>2.5</v>
      </c>
      <c r="F16" s="82">
        <v>0</v>
      </c>
      <c r="G16" s="10">
        <v>28</v>
      </c>
      <c r="H16" s="4" t="e">
        <f>IF(G16="","",(IF(#REF!=0,"",(#REF!*G16*#REF!))))</f>
        <v>#REF!</v>
      </c>
      <c r="I16" s="5">
        <f t="shared" si="0"/>
        <v>2.5</v>
      </c>
      <c r="J16" s="6">
        <f>SUM(G$12:G16)</f>
        <v>249</v>
      </c>
      <c r="K16" s="6">
        <f t="shared" ref="K16:K24" si="8">E$4-J16</f>
        <v>51</v>
      </c>
      <c r="L16" s="7">
        <f t="shared" si="1"/>
        <v>50</v>
      </c>
      <c r="M16" s="4">
        <f t="shared" si="4"/>
        <v>28</v>
      </c>
      <c r="N16" s="134">
        <f t="shared" si="5"/>
        <v>0.56000000000000005</v>
      </c>
      <c r="O16" s="135"/>
      <c r="P16" s="33"/>
      <c r="Q16" s="8">
        <v>0</v>
      </c>
      <c r="R16" s="8">
        <v>0</v>
      </c>
      <c r="S16" s="8">
        <v>0</v>
      </c>
      <c r="T16" s="171" t="s">
        <v>71</v>
      </c>
      <c r="U16" s="172"/>
      <c r="V16" s="172"/>
      <c r="W16" s="173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249</v>
      </c>
      <c r="K17" s="6">
        <f t="shared" ref="K17" si="11">E$4-J17</f>
        <v>51</v>
      </c>
      <c r="L17" s="7">
        <f t="shared" ref="L17" si="12">IF(G17="",0,$T$12*(I17-F17-Q17))</f>
        <v>0</v>
      </c>
      <c r="M17" s="4">
        <f t="shared" ref="M17" si="13">G17</f>
        <v>0</v>
      </c>
      <c r="N17" s="134" t="str">
        <f t="shared" ref="N17" si="14">IF(L17=0,"",(M17/L17))</f>
        <v/>
      </c>
      <c r="O17" s="135"/>
      <c r="P17" s="33"/>
      <c r="Q17" s="61"/>
      <c r="R17" s="61"/>
      <c r="S17" s="61"/>
      <c r="T17" s="165" t="s">
        <v>72</v>
      </c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249</v>
      </c>
      <c r="K18" s="6">
        <f t="shared" ref="K18:K20" si="17">E$4-J18</f>
        <v>51</v>
      </c>
      <c r="L18" s="7">
        <f t="shared" ref="L18:L20" si="18">IF(G18="",0,$T$12*(I18-F18-Q18))</f>
        <v>0</v>
      </c>
      <c r="M18" s="4">
        <f t="shared" ref="M18:M20" si="19">G18</f>
        <v>0</v>
      </c>
      <c r="N18" s="134" t="str">
        <f t="shared" ref="N18:N20" si="20">IF(L18=0,"",(M18/L18))</f>
        <v/>
      </c>
      <c r="O18" s="135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249</v>
      </c>
      <c r="K19" s="6">
        <f t="shared" si="17"/>
        <v>51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249</v>
      </c>
      <c r="K20" s="6">
        <f t="shared" si="17"/>
        <v>51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249</v>
      </c>
      <c r="K21" s="6">
        <f t="shared" si="8"/>
        <v>51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249</v>
      </c>
      <c r="K22" s="6">
        <f t="shared" si="8"/>
        <v>51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249</v>
      </c>
      <c r="K23" s="6">
        <f t="shared" si="8"/>
        <v>51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>
      <c r="B24" s="139" t="s">
        <v>20</v>
      </c>
      <c r="C24" s="140"/>
      <c r="D24" s="52"/>
      <c r="E24" s="62">
        <f>SUM(E13:E23)</f>
        <v>19.5</v>
      </c>
      <c r="F24" s="62">
        <f>SUM(F13:F23)</f>
        <v>2</v>
      </c>
      <c r="G24" s="62">
        <f>SUM(G13:G23)</f>
        <v>249</v>
      </c>
      <c r="H24" s="84"/>
      <c r="I24" s="62">
        <f t="shared" si="0"/>
        <v>21.5</v>
      </c>
      <c r="J24" s="85">
        <f>J23</f>
        <v>249</v>
      </c>
      <c r="K24" s="85">
        <f t="shared" si="8"/>
        <v>51</v>
      </c>
      <c r="L24" s="86">
        <f>SUM(L13:L23)</f>
        <v>390</v>
      </c>
      <c r="M24" s="84">
        <f>SUM(M13:M23)</f>
        <v>249</v>
      </c>
      <c r="N24" s="141">
        <f>SUM(M24/L24)</f>
        <v>0.63846153846153841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>
      <c r="B25" s="239" t="s">
        <v>64</v>
      </c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1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>
      <c r="B26" s="150" t="s">
        <v>38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300</v>
      </c>
      <c r="L26" s="153" t="s">
        <v>55</v>
      </c>
      <c r="M26" s="154"/>
      <c r="N26" s="153"/>
      <c r="O26" s="155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300</v>
      </c>
      <c r="L27" s="7">
        <f t="shared" ref="L27:L37" si="24">IF(G27="",0,T$26*(I27-F27-Q27))</f>
        <v>0</v>
      </c>
      <c r="M27" s="4">
        <f>G27</f>
        <v>0</v>
      </c>
      <c r="N27" s="134" t="str">
        <f>IF(L27=0,"",(M27/L27))</f>
        <v/>
      </c>
      <c r="O27" s="135"/>
      <c r="P27" s="33"/>
      <c r="Q27" s="8"/>
      <c r="R27" s="8"/>
      <c r="S27" s="8"/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300</v>
      </c>
      <c r="L28" s="7">
        <f t="shared" si="24"/>
        <v>0</v>
      </c>
      <c r="M28" s="4">
        <f t="shared" ref="M28:M37" si="27">G28</f>
        <v>0</v>
      </c>
      <c r="N28" s="134" t="str">
        <f t="shared" ref="N28:N37" si="28">IF(L28=0,"",(M28/L28))</f>
        <v/>
      </c>
      <c r="O28" s="135"/>
      <c r="P28" s="33"/>
      <c r="Q28" s="8"/>
      <c r="R28" s="8"/>
      <c r="S28" s="8"/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300</v>
      </c>
      <c r="L29" s="7">
        <f t="shared" ref="L29:L31" si="33">IF(G29="",0,T$26*(I29-F29-Q29))</f>
        <v>0</v>
      </c>
      <c r="M29" s="4">
        <f t="shared" ref="M29:M31" si="34">G29</f>
        <v>0</v>
      </c>
      <c r="N29" s="134" t="str">
        <f t="shared" ref="N29:N31" si="35">IF(L29=0,"",(M29/L29))</f>
        <v/>
      </c>
      <c r="O29" s="135"/>
      <c r="P29" s="33"/>
      <c r="Q29" s="58"/>
      <c r="R29" s="58"/>
      <c r="S29" s="58"/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300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300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300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300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300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300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300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300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>
      <c r="B38" s="139" t="s">
        <v>20</v>
      </c>
      <c r="C38" s="140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300</v>
      </c>
      <c r="L38" s="86">
        <f>SUM(L27:L37)</f>
        <v>0</v>
      </c>
      <c r="M38" s="84">
        <f>SUM(M27:M37)</f>
        <v>0</v>
      </c>
      <c r="N38" s="141" t="e">
        <f>SUM(M38/L38)</f>
        <v>#DIV/0!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>
      <c r="B39" s="146" t="s">
        <v>39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300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300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300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300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300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300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300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300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300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300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300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300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300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>
      <c r="B56" s="107" t="s">
        <v>51</v>
      </c>
      <c r="C56" s="108"/>
      <c r="D56" s="108"/>
      <c r="E56" s="108"/>
      <c r="F56" s="109">
        <v>249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/>
      <c r="N56" s="113"/>
      <c r="O56" s="121"/>
      <c r="P56" s="114"/>
      <c r="Q56" s="114"/>
      <c r="R56" s="114"/>
      <c r="S56" s="114"/>
      <c r="T56" s="114"/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16" t="s">
        <v>48</v>
      </c>
      <c r="C59" s="117"/>
      <c r="D59" s="117"/>
      <c r="E59" s="117"/>
      <c r="F59" s="109">
        <f>G38</f>
        <v>0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101" t="s">
        <v>47</v>
      </c>
      <c r="C60" s="102"/>
      <c r="D60" s="102"/>
      <c r="E60" s="102"/>
      <c r="F60" s="103">
        <f>G24</f>
        <v>249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2014-08-11T12:28:54Z</cp:lastPrinted>
  <dcterms:created xsi:type="dcterms:W3CDTF">2014-06-10T19:48:08Z</dcterms:created>
  <dcterms:modified xsi:type="dcterms:W3CDTF">2015-03-31T18:58:07Z</dcterms:modified>
</cp:coreProperties>
</file>