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<sst xmlns="http://schemas.openxmlformats.org/spreadsheetml/2006/main" count="145" uniqueCount="71">
  <si>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</si>
  <si>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</si>
  <si>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</si>
  <si>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</si>
  <si>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</si>
  <si>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</si>
  <si>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</si>
  <si>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</si>
  <si>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</si>
  <si>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</si>
  <si>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</si>
  <si>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</si>
  <si>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</si>
  <si>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</si>
  <si>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</si>
  <si>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</si>
  <si>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</si>
  <si>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</si>
  <si>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</si>
  <si>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</si>
  <si>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</si>
  <si>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</si>
  <si>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</si>
  <si>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</si>
  <si>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</si>
  <si>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</si>
  <si>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</si>
  <si>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</si>
  <si>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</si>
  <si>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</si>
  <si>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</si>
  <si>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</si>
  <si>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</si>
  <si>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</si>
  <si>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</si>
  <si>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</si>
  <si>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</si>
  <si>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</si>
  <si>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</si>
  <si>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</si>
  <si>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</si>
  <si>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</si>
  <si>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</si>
  <si>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</si>
  <si>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</si>
  <si>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</si>
  <si>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</si>
  <si>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</si>
  <si>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</si>
  <si>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</si>
  <si>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</si>
  <si>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</si>
  <si>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</si>
  <si>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</si>
  <si>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</si>
  <si>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</si>
  <si>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</si>
  <si>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</si>
  <si>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</si>
  <si>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</si>
  <si>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</si>
  <si>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</si>
  <si>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S144S144003</t>
  </si>
  <si>
    <t>C</t>
  </si>
  <si>
    <t>S144S144003-10</t>
  </si>
  <si>
    <t>HOLD AT MACH.</t>
  </si>
  <si>
    <t>JO</t>
  </si>
  <si>
    <t>BJ</t>
  </si>
  <si>
    <t>BA</t>
  </si>
  <si>
    <t>JOB OUT</t>
  </si>
  <si>
    <t>NO PARTS AT MACH-MR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</si>
</sst>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9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3" borderId="8" xfId="1" applyFont="1" applyFill="1" applyBorder="1" applyAlignment="1">
      <alignment horizontal="center"/>
    </xf>
    <xf numFmtId="0" fontId="3" fillId="3" borderId="10" xfId="1" applyFont="1" applyFill="1" applyBorder="1" applyAlignment="1">
      <alignment horizontal="center"/>
    </xf>
    <xf numFmtId="0" fontId="3" fillId="3" borderId="11" xfId="1" applyFont="1" applyFill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F48" sqref="F48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4"/>
      <c r="AT1" s="20"/>
    </row>
    <row r="2" spans="2:46" ht="19.5" customHeight="1">
      <c r="B2" s="148" t="s">
        <v>24</v>
      </c>
      <c r="C2" s="149"/>
      <c r="D2" s="21"/>
      <c r="E2" s="150" t="s">
        <v>62</v>
      </c>
      <c r="F2" s="151"/>
      <c r="G2" s="152"/>
      <c r="H2" s="22"/>
      <c r="I2" s="2"/>
      <c r="J2" s="146" t="s">
        <v>0</v>
      </c>
      <c r="K2" s="147"/>
      <c r="L2" s="23" t="s">
        <v>63</v>
      </c>
      <c r="M2" s="22"/>
      <c r="N2" s="22"/>
      <c r="O2" s="22"/>
      <c r="P2" s="22"/>
      <c r="Q2" s="22"/>
      <c r="R2" s="193" t="s">
        <v>45</v>
      </c>
      <c r="S2" s="194"/>
      <c r="T2" s="195"/>
      <c r="U2" s="146"/>
      <c r="V2" s="149"/>
      <c r="W2" s="184"/>
      <c r="Y2" s="148" t="s">
        <v>24</v>
      </c>
      <c r="Z2" s="149"/>
      <c r="AA2" s="93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3" t="s">
        <v>45</v>
      </c>
      <c r="AP2" s="194"/>
      <c r="AQ2" s="195"/>
      <c r="AR2" s="146"/>
      <c r="AS2" s="149"/>
      <c r="AT2" s="184"/>
    </row>
    <row r="3" spans="2:46" ht="19.5" customHeight="1">
      <c r="B3" s="148" t="s">
        <v>22</v>
      </c>
      <c r="C3" s="149"/>
      <c r="D3" s="24"/>
      <c r="E3" s="150">
        <v>366218</v>
      </c>
      <c r="F3" s="151"/>
      <c r="G3" s="152"/>
      <c r="H3" s="22"/>
      <c r="I3" s="25"/>
      <c r="J3" s="146" t="s">
        <v>25</v>
      </c>
      <c r="K3" s="147"/>
      <c r="L3" s="146" t="s">
        <v>64</v>
      </c>
      <c r="M3" s="149"/>
      <c r="N3" s="149"/>
      <c r="O3" s="147"/>
      <c r="P3" s="22"/>
      <c r="Q3" s="22"/>
      <c r="R3" s="196"/>
      <c r="S3" s="197"/>
      <c r="T3" s="198"/>
      <c r="U3" s="146"/>
      <c r="V3" s="149"/>
      <c r="W3" s="184"/>
      <c r="Y3" s="148" t="s">
        <v>22</v>
      </c>
      <c r="Z3" s="149"/>
      <c r="AA3" s="92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6"/>
      <c r="AP3" s="197"/>
      <c r="AQ3" s="198"/>
      <c r="AR3" s="146"/>
      <c r="AS3" s="149"/>
      <c r="AT3" s="184"/>
    </row>
    <row r="4" spans="2:46" ht="19.5" customHeight="1">
      <c r="B4" s="214" t="s">
        <v>23</v>
      </c>
      <c r="C4" s="195"/>
      <c r="D4" s="24"/>
      <c r="E4" s="193"/>
      <c r="F4" s="194"/>
      <c r="G4" s="195"/>
      <c r="H4" s="22"/>
      <c r="I4" s="26"/>
      <c r="J4" s="191"/>
      <c r="K4" s="191"/>
      <c r="L4" s="191"/>
      <c r="M4" s="191"/>
      <c r="N4" s="191"/>
      <c r="O4" s="191"/>
      <c r="P4" s="27"/>
      <c r="Q4" s="27"/>
      <c r="R4" s="199"/>
      <c r="S4" s="200"/>
      <c r="T4" s="201"/>
      <c r="U4" s="191"/>
      <c r="V4" s="191"/>
      <c r="W4" s="192"/>
      <c r="Y4" s="214" t="s">
        <v>23</v>
      </c>
      <c r="Z4" s="195"/>
      <c r="AA4" s="92"/>
      <c r="AB4" s="193"/>
      <c r="AC4" s="194"/>
      <c r="AD4" s="195"/>
      <c r="AE4" s="22"/>
      <c r="AF4" s="26"/>
      <c r="AG4" s="191"/>
      <c r="AH4" s="191"/>
      <c r="AI4" s="191"/>
      <c r="AJ4" s="191"/>
      <c r="AK4" s="191"/>
      <c r="AL4" s="191"/>
      <c r="AM4" s="27"/>
      <c r="AN4" s="27"/>
      <c r="AO4" s="199"/>
      <c r="AP4" s="200"/>
      <c r="AQ4" s="201"/>
      <c r="AR4" s="191"/>
      <c r="AS4" s="191"/>
      <c r="AT4" s="192"/>
    </row>
    <row r="5" spans="2:46" ht="6.75" customHeight="1">
      <c r="B5" s="223"/>
      <c r="C5" s="200"/>
      <c r="D5" s="200"/>
      <c r="E5" s="200"/>
      <c r="F5" s="200"/>
      <c r="G5" s="200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3"/>
      <c r="Z5" s="200"/>
      <c r="AA5" s="200"/>
      <c r="AB5" s="200"/>
      <c r="AC5" s="200"/>
      <c r="AD5" s="200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8" t="s">
        <v>56</v>
      </c>
      <c r="C6" s="219"/>
      <c r="D6" s="219"/>
      <c r="E6" s="220"/>
      <c r="F6" s="173"/>
      <c r="G6" s="174"/>
      <c r="H6" s="22"/>
      <c r="I6" s="26"/>
      <c r="J6" s="27"/>
      <c r="K6" s="27"/>
      <c r="L6" s="27"/>
      <c r="M6" s="74"/>
      <c r="N6" s="85"/>
      <c r="O6" s="85"/>
      <c r="P6" s="85"/>
      <c r="Q6" s="86"/>
      <c r="R6" s="185" t="s">
        <v>60</v>
      </c>
      <c r="S6" s="186"/>
      <c r="T6" s="186"/>
      <c r="U6" s="186"/>
      <c r="V6" s="186"/>
      <c r="W6" s="187"/>
      <c r="Y6" s="218" t="s">
        <v>56</v>
      </c>
      <c r="Z6" s="219"/>
      <c r="AA6" s="219"/>
      <c r="AB6" s="220"/>
      <c r="AC6" s="173"/>
      <c r="AD6" s="17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5" t="s">
        <v>60</v>
      </c>
      <c r="AP6" s="186"/>
      <c r="AQ6" s="186"/>
      <c r="AR6" s="186"/>
      <c r="AS6" s="186"/>
      <c r="AT6" s="187"/>
    </row>
    <row r="7" spans="2:46" ht="16.5" customHeight="1">
      <c r="B7" s="211" t="s">
        <v>46</v>
      </c>
      <c r="C7" s="212"/>
      <c r="D7" s="212"/>
      <c r="E7" s="212"/>
      <c r="F7" s="212"/>
      <c r="G7" s="212"/>
      <c r="H7" s="212"/>
      <c r="I7" s="212"/>
      <c r="J7" s="212"/>
      <c r="K7" s="212"/>
      <c r="L7" s="213"/>
      <c r="M7" s="73"/>
      <c r="N7" s="175"/>
      <c r="O7" s="176"/>
      <c r="P7" s="176"/>
      <c r="Q7" s="176"/>
      <c r="R7" s="202" t="s">
        <v>57</v>
      </c>
      <c r="S7" s="202"/>
      <c r="T7" s="202"/>
      <c r="U7" s="146"/>
      <c r="V7" s="149"/>
      <c r="W7" s="184"/>
      <c r="Y7" s="211" t="s">
        <v>46</v>
      </c>
      <c r="Z7" s="212"/>
      <c r="AA7" s="212"/>
      <c r="AB7" s="212"/>
      <c r="AC7" s="212"/>
      <c r="AD7" s="212"/>
      <c r="AE7" s="212"/>
      <c r="AF7" s="212"/>
      <c r="AG7" s="212"/>
      <c r="AH7" s="212"/>
      <c r="AI7" s="213"/>
      <c r="AJ7" s="73"/>
      <c r="AK7" s="175"/>
      <c r="AL7" s="176"/>
      <c r="AM7" s="176"/>
      <c r="AN7" s="176"/>
      <c r="AO7" s="202" t="s">
        <v>57</v>
      </c>
      <c r="AP7" s="202"/>
      <c r="AQ7" s="202"/>
      <c r="AR7" s="146"/>
      <c r="AS7" s="149"/>
      <c r="AT7" s="184"/>
    </row>
    <row r="8" spans="2:46" ht="16.5" customHeight="1">
      <c r="B8" s="214" t="s">
        <v>65</v>
      </c>
      <c r="C8" s="194"/>
      <c r="D8" s="194"/>
      <c r="E8" s="194"/>
      <c r="F8" s="194"/>
      <c r="G8" s="194"/>
      <c r="H8" s="194"/>
      <c r="I8" s="194"/>
      <c r="J8" s="194"/>
      <c r="K8" s="194"/>
      <c r="L8" s="195"/>
      <c r="M8" s="73"/>
      <c r="N8" s="175"/>
      <c r="O8" s="176"/>
      <c r="P8" s="176"/>
      <c r="Q8" s="176"/>
      <c r="R8" s="202" t="s">
        <v>58</v>
      </c>
      <c r="S8" s="202"/>
      <c r="T8" s="202"/>
      <c r="U8" s="146"/>
      <c r="V8" s="149"/>
      <c r="W8" s="184"/>
      <c r="Y8" s="214"/>
      <c r="Z8" s="194"/>
      <c r="AA8" s="194"/>
      <c r="AB8" s="194"/>
      <c r="AC8" s="194"/>
      <c r="AD8" s="194"/>
      <c r="AE8" s="194"/>
      <c r="AF8" s="194"/>
      <c r="AG8" s="194"/>
      <c r="AH8" s="194"/>
      <c r="AI8" s="195"/>
      <c r="AJ8" s="73"/>
      <c r="AK8" s="175"/>
      <c r="AL8" s="176"/>
      <c r="AM8" s="176"/>
      <c r="AN8" s="176"/>
      <c r="AO8" s="202" t="s">
        <v>58</v>
      </c>
      <c r="AP8" s="202"/>
      <c r="AQ8" s="202"/>
      <c r="AR8" s="146"/>
      <c r="AS8" s="149"/>
      <c r="AT8" s="184"/>
    </row>
    <row r="9" spans="2:46" ht="16.5" customHeight="1" thickBot="1">
      <c r="B9" s="215"/>
      <c r="C9" s="216"/>
      <c r="D9" s="216"/>
      <c r="E9" s="216"/>
      <c r="F9" s="216"/>
      <c r="G9" s="216"/>
      <c r="H9" s="216"/>
      <c r="I9" s="216"/>
      <c r="J9" s="216"/>
      <c r="K9" s="216"/>
      <c r="L9" s="217"/>
      <c r="M9" s="65"/>
      <c r="N9" s="209"/>
      <c r="O9" s="210"/>
      <c r="P9" s="210"/>
      <c r="Q9" s="210"/>
      <c r="R9" s="233" t="s">
        <v>59</v>
      </c>
      <c r="S9" s="233"/>
      <c r="T9" s="233"/>
      <c r="U9" s="206"/>
      <c r="V9" s="207"/>
      <c r="W9" s="208"/>
      <c r="Y9" s="215"/>
      <c r="Z9" s="216"/>
      <c r="AA9" s="216"/>
      <c r="AB9" s="216"/>
      <c r="AC9" s="216"/>
      <c r="AD9" s="216"/>
      <c r="AE9" s="216"/>
      <c r="AF9" s="216"/>
      <c r="AG9" s="216"/>
      <c r="AH9" s="216"/>
      <c r="AI9" s="217"/>
      <c r="AJ9" s="65"/>
      <c r="AK9" s="209"/>
      <c r="AL9" s="210"/>
      <c r="AM9" s="210"/>
      <c r="AN9" s="210"/>
      <c r="AO9" s="233" t="s">
        <v>59</v>
      </c>
      <c r="AP9" s="233"/>
      <c r="AQ9" s="233"/>
      <c r="AR9" s="206"/>
      <c r="AS9" s="207"/>
      <c r="AT9" s="208"/>
    </row>
    <row r="10" spans="2:46" ht="20.25" customHeight="1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0" t="s">
        <v>17</v>
      </c>
      <c r="O10" s="181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3" t="s">
        <v>19</v>
      </c>
      <c r="V10" s="155" t="s">
        <v>28</v>
      </c>
      <c r="W10" s="177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0" t="s">
        <v>17</v>
      </c>
      <c r="AL10" s="181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3" t="s">
        <v>19</v>
      </c>
      <c r="AS10" s="155" t="s">
        <v>28</v>
      </c>
      <c r="AT10" s="177" t="s">
        <v>29</v>
      </c>
    </row>
    <row r="11" spans="2:46" ht="30.75" customHeight="1" thickBot="1">
      <c r="B11" s="154"/>
      <c r="C11" s="156"/>
      <c r="D11" s="179"/>
      <c r="E11" s="179"/>
      <c r="F11" s="156"/>
      <c r="G11" s="179"/>
      <c r="H11" s="158"/>
      <c r="I11" s="158"/>
      <c r="J11" s="158"/>
      <c r="K11" s="158"/>
      <c r="L11" s="158"/>
      <c r="M11" s="158"/>
      <c r="N11" s="182"/>
      <c r="O11" s="183"/>
      <c r="P11" s="169"/>
      <c r="Q11" s="169"/>
      <c r="R11" s="169"/>
      <c r="S11" s="169"/>
      <c r="T11" s="169"/>
      <c r="U11" s="204"/>
      <c r="V11" s="205"/>
      <c r="W11" s="178"/>
      <c r="Y11" s="154"/>
      <c r="Z11" s="156"/>
      <c r="AA11" s="179"/>
      <c r="AB11" s="179"/>
      <c r="AC11" s="156"/>
      <c r="AD11" s="179"/>
      <c r="AE11" s="158"/>
      <c r="AF11" s="158"/>
      <c r="AG11" s="158"/>
      <c r="AH11" s="158"/>
      <c r="AI11" s="158"/>
      <c r="AJ11" s="158"/>
      <c r="AK11" s="182"/>
      <c r="AL11" s="183"/>
      <c r="AM11" s="169"/>
      <c r="AN11" s="169"/>
      <c r="AO11" s="169"/>
      <c r="AP11" s="169"/>
      <c r="AQ11" s="169"/>
      <c r="AR11" s="204"/>
      <c r="AS11" s="205"/>
      <c r="AT11" s="178"/>
    </row>
    <row r="12" spans="2:46" ht="15" customHeight="1">
      <c r="B12" s="165" t="s">
        <v>61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0</v>
      </c>
      <c r="L12" s="170" t="s">
        <v>55</v>
      </c>
      <c r="M12" s="171"/>
      <c r="N12" s="170"/>
      <c r="O12" s="172"/>
      <c r="P12" s="67"/>
      <c r="Q12" s="67"/>
      <c r="R12" s="67"/>
      <c r="S12" s="68"/>
      <c r="T12" s="69"/>
      <c r="U12" s="69"/>
      <c r="V12" s="54">
        <f>SUM(F13:F23)</f>
        <v>1.5</v>
      </c>
      <c r="W12" s="55">
        <f>U12/V12</f>
        <v>0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42095</v>
      </c>
      <c r="C13" s="30" t="s">
        <v>68</v>
      </c>
      <c r="D13" s="30"/>
      <c r="E13" s="30">
        <v>0</v>
      </c>
      <c r="F13" s="77">
        <v>1.5</v>
      </c>
      <c r="G13" s="32">
        <v>2</v>
      </c>
      <c r="H13" s="4" t="e">
        <f>IF(G13="","",(IF(#REF!=0,"",(#REF!*G13*#REF!))))</f>
        <v>#REF!</v>
      </c>
      <c r="I13" s="5">
        <f t="shared" ref="I13:I24" si="0">IF(G13="","",(SUM(E13+F13+Q13)))</f>
        <v>1.5</v>
      </c>
      <c r="J13" s="6">
        <f>SUM(G$12:G13)</f>
        <v>2</v>
      </c>
      <c r="K13" s="6">
        <f>E$4-J13</f>
        <v>-2</v>
      </c>
      <c r="L13" s="7">
        <f t="shared" ref="L13:L23" si="1">IF(G13="",0,$T$12*(I13-F13-Q13))</f>
        <v>0</v>
      </c>
      <c r="M13" s="4">
        <f>G13</f>
        <v>2</v>
      </c>
      <c r="N13" s="111" t="str">
        <f>IF(L13=0,"",(M13/L13))</f>
        <v/>
      </c>
      <c r="O13" s="112"/>
      <c r="P13" s="33"/>
      <c r="Q13" s="30">
        <v>0</v>
      </c>
      <c r="R13" s="30">
        <v>0</v>
      </c>
      <c r="S13" s="30">
        <v>0</v>
      </c>
      <c r="T13" s="108"/>
      <c r="U13" s="109"/>
      <c r="V13" s="109"/>
      <c r="W13" s="110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241"/>
      <c r="AR13" s="242"/>
      <c r="AS13" s="242"/>
      <c r="AT13" s="243"/>
    </row>
    <row r="14" spans="2:46" ht="15" customHeight="1">
      <c r="B14" s="29">
        <v>42096</v>
      </c>
      <c r="C14" s="30" t="s">
        <v>67</v>
      </c>
      <c r="D14" s="30"/>
      <c r="E14" s="30">
        <v>7</v>
      </c>
      <c r="F14" s="78">
        <v>0</v>
      </c>
      <c r="G14" s="32">
        <v>77</v>
      </c>
      <c r="H14" s="4" t="e">
        <f>IF(G14="","",(IF(#REF!=0,"",(#REF!*G14*#REF!))))</f>
        <v>#REF!</v>
      </c>
      <c r="I14" s="5">
        <f t="shared" si="0"/>
        <v>7</v>
      </c>
      <c r="J14" s="6">
        <f>SUM(G$12:G14)</f>
        <v>79</v>
      </c>
      <c r="K14" s="6">
        <f>E$4-J14</f>
        <v>-79</v>
      </c>
      <c r="L14" s="7">
        <f t="shared" si="1"/>
        <v>0</v>
      </c>
      <c r="M14" s="4">
        <f t="shared" ref="M14:M23" si="4">G14</f>
        <v>77</v>
      </c>
      <c r="N14" s="111" t="str">
        <f t="shared" ref="N14:N23" si="5">IF(L14=0,"",(M14/L14))</f>
        <v/>
      </c>
      <c r="O14" s="112"/>
      <c r="P14" s="33"/>
      <c r="Q14" s="30">
        <v>0</v>
      </c>
      <c r="R14" s="30">
        <v>0</v>
      </c>
      <c r="S14" s="30">
        <v>0</v>
      </c>
      <c r="T14" s="108"/>
      <c r="U14" s="109"/>
      <c r="V14" s="109"/>
      <c r="W14" s="110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1" t="str">
        <f t="shared" ref="AK14:AK23" si="7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>
      <c r="B15" s="29">
        <v>42096</v>
      </c>
      <c r="C15" s="30" t="s">
        <v>68</v>
      </c>
      <c r="D15" s="30"/>
      <c r="E15" s="30">
        <v>6</v>
      </c>
      <c r="F15" s="78">
        <v>0</v>
      </c>
      <c r="G15" s="32">
        <v>66</v>
      </c>
      <c r="H15" s="4" t="e">
        <f>IF(G15="","",(IF(#REF!=0,"",(#REF!*G15*#REF!))))</f>
        <v>#REF!</v>
      </c>
      <c r="I15" s="5">
        <f t="shared" si="0"/>
        <v>6</v>
      </c>
      <c r="J15" s="6">
        <f>SUM(G$12:G15)</f>
        <v>145</v>
      </c>
      <c r="K15" s="6">
        <f>E$4-J15</f>
        <v>-145</v>
      </c>
      <c r="L15" s="7">
        <f t="shared" si="1"/>
        <v>0</v>
      </c>
      <c r="M15" s="4">
        <f t="shared" si="4"/>
        <v>66</v>
      </c>
      <c r="N15" s="111" t="str">
        <f t="shared" si="5"/>
        <v/>
      </c>
      <c r="O15" s="112"/>
      <c r="P15" s="33"/>
      <c r="Q15" s="8">
        <v>0</v>
      </c>
      <c r="R15" s="8">
        <v>0</v>
      </c>
      <c r="S15" s="8">
        <v>0</v>
      </c>
      <c r="T15" s="108"/>
      <c r="U15" s="109"/>
      <c r="V15" s="109"/>
      <c r="W15" s="110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1" t="str">
        <f t="shared" si="7"/>
        <v/>
      </c>
      <c r="AL15" s="112"/>
      <c r="AM15" s="33"/>
      <c r="AN15" s="87"/>
      <c r="AO15" s="87"/>
      <c r="AP15" s="87"/>
      <c r="AQ15" s="108"/>
      <c r="AR15" s="109"/>
      <c r="AS15" s="109"/>
      <c r="AT15" s="110"/>
    </row>
    <row r="16" spans="2:46" ht="15" customHeight="1">
      <c r="B16" s="29">
        <v>42096</v>
      </c>
      <c r="C16" s="30" t="s">
        <v>66</v>
      </c>
      <c r="D16" s="30"/>
      <c r="E16" s="30">
        <v>2</v>
      </c>
      <c r="F16" s="78">
        <v>0</v>
      </c>
      <c r="G16" s="32">
        <v>15</v>
      </c>
      <c r="H16" s="4" t="e">
        <f>IF(G16="","",(IF(#REF!=0,"",(#REF!*G16*#REF!))))</f>
        <v>#REF!</v>
      </c>
      <c r="I16" s="5">
        <f t="shared" si="0"/>
        <v>2</v>
      </c>
      <c r="J16" s="6">
        <f>SUM(G$12:G16)</f>
        <v>160</v>
      </c>
      <c r="K16" s="6">
        <f t="shared" ref="K16:K24" si="8">E$4-J16</f>
        <v>-160</v>
      </c>
      <c r="L16" s="7">
        <f t="shared" si="1"/>
        <v>0</v>
      </c>
      <c r="M16" s="4">
        <f t="shared" si="4"/>
        <v>15</v>
      </c>
      <c r="N16" s="111" t="str">
        <f t="shared" si="5"/>
        <v/>
      </c>
      <c r="O16" s="112"/>
      <c r="P16" s="33"/>
      <c r="Q16" s="102">
        <v>0</v>
      </c>
      <c r="R16" s="102">
        <v>0</v>
      </c>
      <c r="S16" s="102">
        <v>0</v>
      </c>
      <c r="T16" s="108"/>
      <c r="U16" s="109"/>
      <c r="V16" s="109"/>
      <c r="W16" s="110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1" t="str">
        <f t="shared" si="7"/>
        <v/>
      </c>
      <c r="AL16" s="112"/>
      <c r="AM16" s="33"/>
      <c r="AN16" s="87"/>
      <c r="AO16" s="87"/>
      <c r="AP16" s="87"/>
      <c r="AQ16" s="108"/>
      <c r="AR16" s="109"/>
      <c r="AS16" s="109"/>
      <c r="AT16" s="110"/>
    </row>
    <row r="17" spans="2:46" ht="15" customHeight="1">
      <c r="B17" s="9">
        <v>42100</v>
      </c>
      <c r="C17" s="35" t="s">
        <v>67</v>
      </c>
      <c r="D17" s="61"/>
      <c r="E17" s="61">
        <v>8</v>
      </c>
      <c r="F17" s="79">
        <v>0</v>
      </c>
      <c r="G17" s="10">
        <v>98</v>
      </c>
      <c r="H17" s="4"/>
      <c r="I17" s="5">
        <f t="shared" ref="I17" si="10">IF(G17="","",(SUM(E17+F17+Q17)))</f>
        <v>8</v>
      </c>
      <c r="J17" s="6">
        <f>SUM(G$12:G17)</f>
        <v>258</v>
      </c>
      <c r="K17" s="6">
        <f t="shared" ref="K17" si="11">E$4-J17</f>
        <v>-258</v>
      </c>
      <c r="L17" s="7">
        <f t="shared" ref="L17" si="12">IF(G17="",0,$T$12*(I17-F17-Q17))</f>
        <v>0</v>
      </c>
      <c r="M17" s="4">
        <f t="shared" ref="M17" si="13">G17</f>
        <v>98</v>
      </c>
      <c r="N17" s="111" t="str">
        <f t="shared" ref="N17" si="14">IF(L17=0,"",(M17/L17))</f>
        <v/>
      </c>
      <c r="O17" s="112"/>
      <c r="P17" s="33"/>
      <c r="Q17" s="61">
        <v>0</v>
      </c>
      <c r="R17" s="61">
        <v>0</v>
      </c>
      <c r="S17" s="61">
        <v>0</v>
      </c>
      <c r="T17" s="108"/>
      <c r="U17" s="109"/>
      <c r="V17" s="109"/>
      <c r="W17" s="110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1" t="str">
        <f t="shared" si="7"/>
        <v/>
      </c>
      <c r="AL17" s="112"/>
      <c r="AM17" s="33"/>
      <c r="AN17" s="87"/>
      <c r="AO17" s="87"/>
      <c r="AP17" s="87"/>
      <c r="AQ17" s="108"/>
      <c r="AR17" s="109"/>
      <c r="AS17" s="109"/>
      <c r="AT17" s="110"/>
    </row>
    <row r="18" spans="2:46" ht="15" customHeight="1">
      <c r="B18" s="98">
        <v>42100</v>
      </c>
      <c r="C18" s="59" t="s">
        <v>66</v>
      </c>
      <c r="D18" s="61"/>
      <c r="E18" s="61">
        <v>5</v>
      </c>
      <c r="F18" s="79">
        <v>0</v>
      </c>
      <c r="G18" s="10">
        <v>53</v>
      </c>
      <c r="H18" s="4"/>
      <c r="I18" s="5">
        <f t="shared" ref="I18:I20" si="16">IF(G18="","",(SUM(E18+F18+Q18)))</f>
        <v>5</v>
      </c>
      <c r="J18" s="6">
        <f>SUM(G$12:G18)</f>
        <v>311</v>
      </c>
      <c r="K18" s="6">
        <f t="shared" ref="K18:K20" si="17">E$4-J18</f>
        <v>-311</v>
      </c>
      <c r="L18" s="7">
        <f t="shared" ref="L18:L20" si="18">IF(G18="",0,$T$12*(I18-F18-Q18))</f>
        <v>0</v>
      </c>
      <c r="M18" s="4">
        <f t="shared" ref="M18:M20" si="19">G18</f>
        <v>53</v>
      </c>
      <c r="N18" s="111" t="str">
        <f t="shared" ref="N18:N20" si="20">IF(L18=0,"",(M18/L18))</f>
        <v/>
      </c>
      <c r="O18" s="112"/>
      <c r="P18" s="33"/>
      <c r="Q18" s="61">
        <v>0</v>
      </c>
      <c r="R18" s="61">
        <v>0</v>
      </c>
      <c r="S18" s="61">
        <v>0</v>
      </c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1" t="str">
        <f t="shared" si="7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>
        <v>42100</v>
      </c>
      <c r="C19" s="59" t="s">
        <v>68</v>
      </c>
      <c r="D19" s="61"/>
      <c r="E19" s="61">
        <v>6.5</v>
      </c>
      <c r="F19" s="79">
        <v>0</v>
      </c>
      <c r="G19" s="10">
        <v>74</v>
      </c>
      <c r="H19" s="4"/>
      <c r="I19" s="5">
        <f t="shared" si="16"/>
        <v>6.5</v>
      </c>
      <c r="J19" s="6">
        <f>SUM(G$12:G19)</f>
        <v>385</v>
      </c>
      <c r="K19" s="6">
        <f t="shared" si="17"/>
        <v>-385</v>
      </c>
      <c r="L19" s="7">
        <f t="shared" si="18"/>
        <v>0</v>
      </c>
      <c r="M19" s="4">
        <f t="shared" si="19"/>
        <v>74</v>
      </c>
      <c r="N19" s="111" t="str">
        <f t="shared" si="20"/>
        <v/>
      </c>
      <c r="O19" s="112"/>
      <c r="P19" s="33"/>
      <c r="Q19" s="61">
        <v>0</v>
      </c>
      <c r="R19" s="61">
        <v>0</v>
      </c>
      <c r="S19" s="61">
        <v>0</v>
      </c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1" t="str">
        <f t="shared" si="7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>
        <v>42101</v>
      </c>
      <c r="C20" s="59" t="s">
        <v>67</v>
      </c>
      <c r="D20" s="61"/>
      <c r="E20" s="61">
        <v>8</v>
      </c>
      <c r="F20" s="79">
        <v>0</v>
      </c>
      <c r="G20" s="10">
        <v>113</v>
      </c>
      <c r="H20" s="4"/>
      <c r="I20" s="5">
        <f t="shared" si="16"/>
        <v>8</v>
      </c>
      <c r="J20" s="6">
        <f>SUM(G$12:G20)</f>
        <v>498</v>
      </c>
      <c r="K20" s="6">
        <f t="shared" si="17"/>
        <v>-498</v>
      </c>
      <c r="L20" s="7">
        <f t="shared" si="18"/>
        <v>0</v>
      </c>
      <c r="M20" s="4">
        <f t="shared" si="19"/>
        <v>113</v>
      </c>
      <c r="N20" s="111" t="str">
        <f t="shared" si="20"/>
        <v/>
      </c>
      <c r="O20" s="112"/>
      <c r="P20" s="33"/>
      <c r="Q20" s="61">
        <v>0</v>
      </c>
      <c r="R20" s="61">
        <v>0</v>
      </c>
      <c r="S20" s="61">
        <v>0</v>
      </c>
      <c r="T20" s="188" t="s">
        <v>69</v>
      </c>
      <c r="U20" s="189"/>
      <c r="V20" s="189"/>
      <c r="W20" s="190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1" t="str">
        <f t="shared" si="7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498</v>
      </c>
      <c r="K21" s="6">
        <f t="shared" si="8"/>
        <v>-498</v>
      </c>
      <c r="L21" s="7">
        <f t="shared" si="1"/>
        <v>0</v>
      </c>
      <c r="M21" s="4">
        <f t="shared" si="4"/>
        <v>0</v>
      </c>
      <c r="N21" s="111" t="str">
        <f t="shared" si="5"/>
        <v/>
      </c>
      <c r="O21" s="112"/>
      <c r="P21" s="33"/>
      <c r="Q21" s="8"/>
      <c r="R21" s="8"/>
      <c r="S21" s="8"/>
      <c r="T21" s="108" t="s">
        <v>70</v>
      </c>
      <c r="U21" s="109"/>
      <c r="V21" s="109"/>
      <c r="W21" s="110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1" t="str">
        <f t="shared" si="7"/>
        <v/>
      </c>
      <c r="AL21" s="112"/>
      <c r="AM21" s="33"/>
      <c r="AN21" s="87"/>
      <c r="AO21" s="87"/>
      <c r="AP21" s="87"/>
      <c r="AQ21" s="108"/>
      <c r="AR21" s="109"/>
      <c r="AS21" s="109"/>
      <c r="AT21" s="110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498</v>
      </c>
      <c r="K22" s="6">
        <f t="shared" si="8"/>
        <v>-498</v>
      </c>
      <c r="L22" s="7">
        <f t="shared" si="1"/>
        <v>0</v>
      </c>
      <c r="M22" s="4">
        <f t="shared" si="4"/>
        <v>0</v>
      </c>
      <c r="N22" s="111" t="str">
        <f t="shared" si="5"/>
        <v/>
      </c>
      <c r="O22" s="112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1" t="str">
        <f t="shared" si="7"/>
        <v/>
      </c>
      <c r="AL22" s="112"/>
      <c r="AM22" s="33"/>
      <c r="AN22" s="87"/>
      <c r="AO22" s="87"/>
      <c r="AP22" s="87"/>
      <c r="AQ22" s="113"/>
      <c r="AR22" s="114"/>
      <c r="AS22" s="114"/>
      <c r="AT22" s="115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498</v>
      </c>
      <c r="K23" s="6">
        <f t="shared" si="8"/>
        <v>-498</v>
      </c>
      <c r="L23" s="7">
        <f t="shared" si="1"/>
        <v>0</v>
      </c>
      <c r="M23" s="4">
        <f t="shared" si="4"/>
        <v>0</v>
      </c>
      <c r="N23" s="111" t="str">
        <f t="shared" si="5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1" t="str">
        <f t="shared" si="7"/>
        <v/>
      </c>
      <c r="AL23" s="112"/>
      <c r="AM23" s="33"/>
      <c r="AN23" s="87"/>
      <c r="AO23" s="87"/>
      <c r="AP23" s="87"/>
      <c r="AQ23" s="113"/>
      <c r="AR23" s="114"/>
      <c r="AS23" s="114"/>
      <c r="AT23" s="115"/>
    </row>
    <row r="24" spans="2:46" ht="15" customHeight="1">
      <c r="B24" s="124" t="s">
        <v>20</v>
      </c>
      <c r="C24" s="125"/>
      <c r="D24" s="52"/>
      <c r="E24" s="62">
        <f>SUM(E13:E23)</f>
        <v>42.5</v>
      </c>
      <c r="F24" s="62">
        <f>SUM(F13:F23)</f>
        <v>1.5</v>
      </c>
      <c r="G24" s="62">
        <f>SUM(G13:G23)</f>
        <v>498</v>
      </c>
      <c r="H24" s="81"/>
      <c r="I24" s="62">
        <f t="shared" si="0"/>
        <v>44</v>
      </c>
      <c r="J24" s="82">
        <f>J23</f>
        <v>498</v>
      </c>
      <c r="K24" s="82">
        <f t="shared" si="8"/>
        <v>-498</v>
      </c>
      <c r="L24" s="83">
        <f>SUM(L13:L23)</f>
        <v>0</v>
      </c>
      <c r="M24" s="81">
        <f>SUM(M13:M23)</f>
        <v>498</v>
      </c>
      <c r="N24" s="122" t="e">
        <f>SUM(M24/L24)</f>
        <v>#DIV/0!</v>
      </c>
      <c r="O24" s="123"/>
      <c r="P24" s="84"/>
      <c r="Q24" s="83">
        <f>SUM(Q13:Q23)</f>
        <v>0</v>
      </c>
      <c r="R24" s="83"/>
      <c r="S24" s="83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22" t="e">
        <f>SUM(AJ24/AI24)</f>
        <v>#DIV/0!</v>
      </c>
      <c r="AL24" s="123"/>
      <c r="AM24" s="84"/>
      <c r="AN24" s="83">
        <f>SUM(AN13:AN23)</f>
        <v>0</v>
      </c>
      <c r="AO24" s="83"/>
      <c r="AP24" s="83">
        <f>SUM(AP13:AP23)</f>
        <v>0</v>
      </c>
      <c r="AQ24" s="159"/>
      <c r="AR24" s="160"/>
      <c r="AS24" s="160"/>
      <c r="AT24" s="161"/>
    </row>
    <row r="25" spans="2:46" s="12" customFormat="1" ht="15.75" thickBot="1">
      <c r="B25" s="162" t="s">
        <v>37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97"/>
      <c r="Y25" s="244" t="s">
        <v>37</v>
      </c>
      <c r="Z25" s="245"/>
      <c r="AA25" s="245"/>
      <c r="AB25" s="245"/>
      <c r="AC25" s="245"/>
      <c r="AD25" s="246"/>
      <c r="AE25" s="246"/>
      <c r="AF25" s="246"/>
      <c r="AG25" s="246"/>
      <c r="AH25" s="246"/>
      <c r="AI25" s="245"/>
      <c r="AJ25" s="245"/>
      <c r="AK25" s="245"/>
      <c r="AL25" s="245"/>
      <c r="AM25" s="245"/>
      <c r="AN25" s="245"/>
      <c r="AO25" s="245"/>
      <c r="AP25" s="245"/>
      <c r="AQ25" s="246"/>
      <c r="AR25" s="246"/>
      <c r="AS25" s="246"/>
      <c r="AT25" s="247"/>
    </row>
    <row r="26" spans="2:46" ht="15" customHeight="1">
      <c r="B26" s="165" t="s">
        <v>38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70" t="s">
        <v>55</v>
      </c>
      <c r="M26" s="171"/>
      <c r="N26" s="170"/>
      <c r="O26" s="172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0</v>
      </c>
      <c r="L27" s="7">
        <f t="shared" ref="L27:L37" si="24">IF(G27="",0,T$26*(I27-F27-Q27))</f>
        <v>0</v>
      </c>
      <c r="M27" s="4">
        <f>G27</f>
        <v>0</v>
      </c>
      <c r="N27" s="111" t="str">
        <f>IF(L27=0,"",(M27/L27))</f>
        <v/>
      </c>
      <c r="O27" s="112"/>
      <c r="P27" s="33"/>
      <c r="Q27" s="8"/>
      <c r="R27" s="8"/>
      <c r="S27" s="8"/>
      <c r="T27" s="234"/>
      <c r="U27" s="235"/>
      <c r="V27" s="235"/>
      <c r="W27" s="236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234"/>
      <c r="AR27" s="235"/>
      <c r="AS27" s="235"/>
      <c r="AT27" s="236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11" t="str">
        <f t="shared" ref="N28:N37" si="28">IF(L28=0,"",(M28/L28))</f>
        <v/>
      </c>
      <c r="O28" s="112"/>
      <c r="P28" s="33"/>
      <c r="Q28" s="8"/>
      <c r="R28" s="8"/>
      <c r="S28" s="8"/>
      <c r="T28" s="105"/>
      <c r="U28" s="106"/>
      <c r="V28" s="106"/>
      <c r="W28" s="107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1" t="str">
        <f t="shared" ref="AK28:AK37" si="30">IF(AI28=0,"",(AJ28/AI28))</f>
        <v/>
      </c>
      <c r="AL28" s="112"/>
      <c r="AM28" s="33"/>
      <c r="AN28" s="87"/>
      <c r="AO28" s="87"/>
      <c r="AP28" s="87"/>
      <c r="AQ28" s="105"/>
      <c r="AR28" s="106"/>
      <c r="AS28" s="106"/>
      <c r="AT28" s="107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11" t="str">
        <f t="shared" ref="N29:N31" si="35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1" t="str">
        <f t="shared" si="30"/>
        <v/>
      </c>
      <c r="AL29" s="112"/>
      <c r="AM29" s="33"/>
      <c r="AN29" s="87"/>
      <c r="AO29" s="87"/>
      <c r="AP29" s="87"/>
      <c r="AQ29" s="105"/>
      <c r="AR29" s="106"/>
      <c r="AS29" s="106"/>
      <c r="AT29" s="107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11" t="str">
        <f t="shared" si="35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1" t="str">
        <f t="shared" si="30"/>
        <v/>
      </c>
      <c r="AL30" s="112"/>
      <c r="AM30" s="33"/>
      <c r="AN30" s="87"/>
      <c r="AO30" s="87"/>
      <c r="AP30" s="87"/>
      <c r="AQ30" s="105"/>
      <c r="AR30" s="106"/>
      <c r="AS30" s="106"/>
      <c r="AT30" s="10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11" t="str">
        <f t="shared" si="35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1" t="str">
        <f t="shared" si="30"/>
        <v/>
      </c>
      <c r="AL31" s="112"/>
      <c r="AM31" s="33"/>
      <c r="AN31" s="87"/>
      <c r="AO31" s="87"/>
      <c r="AP31" s="87"/>
      <c r="AQ31" s="105"/>
      <c r="AR31" s="106"/>
      <c r="AS31" s="106"/>
      <c r="AT31" s="10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11" t="str">
        <f t="shared" ref="N32" si="42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1" t="str">
        <f t="shared" si="30"/>
        <v/>
      </c>
      <c r="AL32" s="112"/>
      <c r="AM32" s="33"/>
      <c r="AN32" s="87"/>
      <c r="AO32" s="87"/>
      <c r="AP32" s="87"/>
      <c r="AQ32" s="105"/>
      <c r="AR32" s="106"/>
      <c r="AS32" s="106"/>
      <c r="AT32" s="10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11" t="str">
        <f t="shared" si="28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1" t="str">
        <f t="shared" si="30"/>
        <v/>
      </c>
      <c r="AL33" s="112"/>
      <c r="AM33" s="33"/>
      <c r="AN33" s="87"/>
      <c r="AO33" s="87"/>
      <c r="AP33" s="87"/>
      <c r="AQ33" s="105"/>
      <c r="AR33" s="106"/>
      <c r="AS33" s="106"/>
      <c r="AT33" s="10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11" t="str">
        <f t="shared" si="28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1" t="str">
        <f t="shared" si="30"/>
        <v/>
      </c>
      <c r="AL34" s="112"/>
      <c r="AM34" s="33"/>
      <c r="AN34" s="87"/>
      <c r="AO34" s="87"/>
      <c r="AP34" s="87"/>
      <c r="AQ34" s="105"/>
      <c r="AR34" s="106"/>
      <c r="AS34" s="106"/>
      <c r="AT34" s="10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11" t="str">
        <f t="shared" si="28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1" t="str">
        <f t="shared" si="30"/>
        <v/>
      </c>
      <c r="AL35" s="112"/>
      <c r="AM35" s="33"/>
      <c r="AN35" s="87"/>
      <c r="AO35" s="87"/>
      <c r="AP35" s="87"/>
      <c r="AQ35" s="105"/>
      <c r="AR35" s="106"/>
      <c r="AS35" s="106"/>
      <c r="AT35" s="10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11" t="str">
        <f t="shared" si="28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1" t="str">
        <f t="shared" si="30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11" t="str">
        <f t="shared" si="28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1" t="str">
        <f t="shared" si="30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>
      <c r="B38" s="124" t="s">
        <v>20</v>
      </c>
      <c r="C38" s="125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0</v>
      </c>
      <c r="L38" s="83">
        <f>SUM(L27:L37)</f>
        <v>0</v>
      </c>
      <c r="M38" s="81">
        <f>SUM(M27:M37)</f>
        <v>0</v>
      </c>
      <c r="N38" s="122" t="e">
        <f>SUM(M38/L38)</f>
        <v>#DIV/0!</v>
      </c>
      <c r="O38" s="123"/>
      <c r="P38" s="84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22" t="e">
        <f>SUM(AJ38/AI38)</f>
        <v>#DIV/0!</v>
      </c>
      <c r="AL38" s="123"/>
      <c r="AM38" s="84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.75" thickBot="1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97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70" t="s">
        <v>55</v>
      </c>
      <c r="M40" s="171"/>
      <c r="N40" s="170"/>
      <c r="O40" s="172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52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11" t="str">
        <f t="shared" ref="N42:N51" si="56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1" t="str">
        <f t="shared" ref="AK42:AK51" si="58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11" t="str">
        <f t="shared" ref="N43:N45" si="63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1" t="str">
        <f t="shared" si="58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11" t="str">
        <f t="shared" si="63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1" t="str">
        <f t="shared" si="58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11" t="str">
        <f t="shared" si="63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1" t="str">
        <f t="shared" si="58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11" t="str">
        <f t="shared" si="56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1" t="str">
        <f t="shared" si="58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11" t="str">
        <f t="shared" si="56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1" t="str">
        <f t="shared" si="58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11" t="str">
        <f t="shared" ref="N48" si="72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1" t="str">
        <f t="shared" si="58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11" t="str">
        <f t="shared" si="56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1" t="str">
        <f t="shared" si="58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11" t="str">
        <f t="shared" si="56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1" t="str">
        <f t="shared" si="58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11" t="str">
        <f t="shared" si="56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1" t="str">
        <f t="shared" si="58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0</v>
      </c>
      <c r="L52" s="83">
        <f>SUM(L41:L51)</f>
        <v>0</v>
      </c>
      <c r="M52" s="81">
        <f>SUM(M41:M51)</f>
        <v>0</v>
      </c>
      <c r="N52" s="122" t="e">
        <f>SUM(M52/L52)</f>
        <v>#DIV/0!</v>
      </c>
      <c r="O52" s="123"/>
      <c r="P52" s="84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22" t="e">
        <f>SUM(AJ52/AI52)</f>
        <v>#DIV/0!</v>
      </c>
      <c r="AL52" s="123"/>
      <c r="AM52" s="84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97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97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8" t="s">
        <v>31</v>
      </c>
      <c r="AH55" s="139"/>
      <c r="AI55" s="95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>
      <c r="B56" s="134" t="s">
        <v>51</v>
      </c>
      <c r="C56" s="135"/>
      <c r="D56" s="135"/>
      <c r="E56" s="135"/>
      <c r="F56" s="126">
        <v>492</v>
      </c>
      <c r="G56" s="127"/>
      <c r="H56" s="2"/>
      <c r="I56" s="43">
        <v>1</v>
      </c>
      <c r="J56" s="232" t="s">
        <v>43</v>
      </c>
      <c r="K56" s="140"/>
      <c r="L56" s="44">
        <f>SUMIF($R$13:$R$23,1,$Q$13:$Q$50)+SUMIF($R$27:$R$37,1,$Q$27:$Q$37)+SUMIF($R$41:$R$51,1,$Q$41:$Q$51)</f>
        <v>0</v>
      </c>
      <c r="M56" s="143"/>
      <c r="N56" s="143"/>
      <c r="O56" s="237"/>
      <c r="P56" s="117"/>
      <c r="Q56" s="117"/>
      <c r="R56" s="116"/>
      <c r="S56" s="117"/>
      <c r="T56" s="116"/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32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48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7"/>
      <c r="P57" s="117"/>
      <c r="Q57" s="117"/>
      <c r="R57" s="117"/>
      <c r="S57" s="117"/>
      <c r="T57" s="117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21" t="s">
        <v>44</v>
      </c>
      <c r="K58" s="222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21" t="s">
        <v>44</v>
      </c>
      <c r="AH58" s="222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>
      <c r="B59" s="136" t="s">
        <v>48</v>
      </c>
      <c r="C59" s="137"/>
      <c r="D59" s="137"/>
      <c r="E59" s="137"/>
      <c r="F59" s="126">
        <f>G38</f>
        <v>0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>
      <c r="B60" s="224" t="s">
        <v>47</v>
      </c>
      <c r="C60" s="225"/>
      <c r="D60" s="225"/>
      <c r="E60" s="225"/>
      <c r="F60" s="226">
        <f>G24</f>
        <v>498</v>
      </c>
      <c r="G60" s="227"/>
      <c r="H60" s="66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4"/>
    </row>
    <row r="61" spans="2:46" ht="20.25" customHeight="1">
      <c r="B61" s="228"/>
      <c r="C61" s="228"/>
      <c r="D61" s="228"/>
      <c r="E61" s="228"/>
      <c r="F61" s="229"/>
      <c r="G61" s="229"/>
    </row>
  </sheetData>
  <mergeCells count="361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T20:W20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2014-10-07T20:17:03Z</cp:lastPrinted>
  <dcterms:created xsi:type="dcterms:W3CDTF">2014-06-10T19:48:08Z</dcterms:created>
  <dcterms:modified xsi:type="dcterms:W3CDTF">2015-04-09T19:32:49Z</dcterms:modified>
</cp:coreProperties>
</file>