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<sst xmlns="http://schemas.openxmlformats.org/spreadsheetml/2006/main" count="152" uniqueCount="76">
  <si>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</si>
  <si>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</si>
  <si>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</si>
  <si>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</si>
  <si>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</si>
  <si>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</si>
  <si>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</si>
  <si>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</si>
  <si>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</si>
  <si>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</si>
  <si>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</si>
  <si>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</si>
  <si>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</si>
  <si>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</si>
  <si>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</si>
  <si>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</si>
  <si>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</si>
  <si>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</si>
  <si>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</si>
  <si>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</si>
  <si>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</si>
  <si>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</si>
  <si>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</si>
  <si>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</si>
  <si>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</si>
  <si>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</si>
  <si>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</si>
  <si>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</si>
  <si>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</si>
  <si>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</si>
  <si>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</si>
  <si>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</si>
  <si>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</si>
  <si>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</si>
  <si>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</si>
  <si>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</si>
  <si>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</si>
  <si>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</si>
  <si>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</si>
  <si>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</si>
  <si>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</si>
  <si>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</si>
  <si>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</si>
  <si>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</si>
  <si>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</si>
  <si>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</si>
  <si>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</si>
  <si>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</si>
  <si>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</si>
  <si>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</si>
  <si>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</si>
  <si>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</si>
  <si>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</si>
  <si>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</si>
  <si>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</si>
  <si>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</si>
  <si>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</si>
  <si>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</si>
  <si>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</si>
  <si>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</si>
  <si>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</si>
  <si>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</si>
  <si>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ENG. SAMPLES</t>
  </si>
  <si>
    <t>S144S1440003-10</t>
  </si>
  <si>
    <t>C</t>
  </si>
  <si>
    <t>A02001-0046</t>
  </si>
  <si>
    <t>0559151F</t>
  </si>
  <si>
    <t>JO</t>
  </si>
  <si>
    <t>BA</t>
  </si>
  <si>
    <t>BJ</t>
  </si>
  <si>
    <t>JO/BK</t>
  </si>
  <si>
    <t>630 am</t>
  </si>
  <si>
    <t>yes</t>
  </si>
  <si>
    <t>JC</t>
  </si>
  <si>
    <t>JOB OUT</t>
  </si>
  <si>
    <t>NO PARTS AT MACH-MR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</si>
</sst>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G49" sqref="G49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4"/>
      <c r="AT1" s="20"/>
    </row>
    <row r="2" spans="2:46" ht="19.5" customHeight="1">
      <c r="B2" s="147" t="s">
        <v>24</v>
      </c>
      <c r="C2" s="148"/>
      <c r="D2" s="21"/>
      <c r="E2" s="149" t="s">
        <v>63</v>
      </c>
      <c r="F2" s="150"/>
      <c r="G2" s="151"/>
      <c r="H2" s="22"/>
      <c r="I2" s="2"/>
      <c r="J2" s="145" t="s">
        <v>0</v>
      </c>
      <c r="K2" s="146"/>
      <c r="L2" s="23" t="s">
        <v>64</v>
      </c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3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>
        <v>365403</v>
      </c>
      <c r="F3" s="150"/>
      <c r="G3" s="151"/>
      <c r="H3" s="22"/>
      <c r="I3" s="25"/>
      <c r="J3" s="145" t="s">
        <v>25</v>
      </c>
      <c r="K3" s="146"/>
      <c r="L3" s="145" t="s">
        <v>65</v>
      </c>
      <c r="M3" s="148"/>
      <c r="N3" s="148"/>
      <c r="O3" s="146"/>
      <c r="P3" s="22"/>
      <c r="Q3" s="22"/>
      <c r="R3" s="192"/>
      <c r="S3" s="193"/>
      <c r="T3" s="194"/>
      <c r="U3" s="145" t="s">
        <v>66</v>
      </c>
      <c r="V3" s="148"/>
      <c r="W3" s="183"/>
      <c r="Y3" s="147" t="s">
        <v>22</v>
      </c>
      <c r="Z3" s="148"/>
      <c r="AA3" s="92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>
        <v>400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2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22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2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4"/>
      <c r="N6" s="85"/>
      <c r="O6" s="85"/>
      <c r="P6" s="85"/>
      <c r="Q6" s="86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3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3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 t="s">
        <v>62</v>
      </c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3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3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32" t="s">
        <v>59</v>
      </c>
      <c r="S9" s="232"/>
      <c r="T9" s="232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32" t="s">
        <v>59</v>
      </c>
      <c r="AP9" s="232"/>
      <c r="AQ9" s="232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61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400</v>
      </c>
      <c r="L12" s="169" t="s">
        <v>55</v>
      </c>
      <c r="M12" s="170"/>
      <c r="N12" s="169"/>
      <c r="O12" s="171"/>
      <c r="P12" s="67"/>
      <c r="Q12" s="67"/>
      <c r="R12" s="67"/>
      <c r="S12" s="68"/>
      <c r="T12" s="69"/>
      <c r="U12" s="69"/>
      <c r="V12" s="54">
        <f>SUM(F13:F23)</f>
        <v>2.5</v>
      </c>
      <c r="W12" s="55">
        <f>U12/V12</f>
        <v>0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42089</v>
      </c>
      <c r="C13" s="30" t="s">
        <v>67</v>
      </c>
      <c r="D13" s="30"/>
      <c r="E13" s="30">
        <v>4</v>
      </c>
      <c r="F13" s="77">
        <v>2.5</v>
      </c>
      <c r="G13" s="32">
        <v>26</v>
      </c>
      <c r="H13" s="4" t="e">
        <f>IF(G13="","",(IF(#REF!=0,"",(#REF!*G13*#REF!))))</f>
        <v>#REF!</v>
      </c>
      <c r="I13" s="5">
        <f t="shared" ref="I13:I24" si="0">IF(G13="","",(SUM(E13+F13+Q13)))</f>
        <v>6.5</v>
      </c>
      <c r="J13" s="6">
        <f>SUM(G$12:G13)</f>
        <v>26</v>
      </c>
      <c r="K13" s="6">
        <f>E$4-J13</f>
        <v>374</v>
      </c>
      <c r="L13" s="7">
        <f t="shared" ref="L13:L23" si="1">IF(G13="",0,$T$12*(I13-F13-Q13))</f>
        <v>0</v>
      </c>
      <c r="M13" s="4">
        <f>G13</f>
        <v>26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19"/>
      <c r="AR13" s="220"/>
      <c r="AS13" s="220"/>
      <c r="AT13" s="221"/>
    </row>
    <row r="14" spans="2:46" ht="15" customHeight="1">
      <c r="B14" s="29">
        <v>42089</v>
      </c>
      <c r="C14" s="30" t="s">
        <v>68</v>
      </c>
      <c r="D14" s="30"/>
      <c r="E14" s="30">
        <v>6</v>
      </c>
      <c r="F14" s="78">
        <v>0</v>
      </c>
      <c r="G14" s="32">
        <v>35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61</v>
      </c>
      <c r="K14" s="6">
        <f>E$4-J14</f>
        <v>339</v>
      </c>
      <c r="L14" s="7">
        <f t="shared" si="1"/>
        <v>0</v>
      </c>
      <c r="M14" s="4">
        <f t="shared" ref="M14:M23" si="4">G14</f>
        <v>35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42090</v>
      </c>
      <c r="C15" s="30" t="s">
        <v>69</v>
      </c>
      <c r="D15" s="30"/>
      <c r="E15" s="30">
        <v>8</v>
      </c>
      <c r="F15" s="78">
        <v>0</v>
      </c>
      <c r="G15" s="32">
        <v>66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127</v>
      </c>
      <c r="K15" s="6">
        <f>E$4-J15</f>
        <v>273</v>
      </c>
      <c r="L15" s="7">
        <f t="shared" si="1"/>
        <v>0</v>
      </c>
      <c r="M15" s="4">
        <f t="shared" si="4"/>
        <v>66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107"/>
      <c r="U15" s="108"/>
      <c r="V15" s="108"/>
      <c r="W15" s="10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>
        <v>42090</v>
      </c>
      <c r="C16" s="35" t="s">
        <v>70</v>
      </c>
      <c r="D16" s="50"/>
      <c r="E16" s="50">
        <v>8</v>
      </c>
      <c r="F16" s="79">
        <v>0</v>
      </c>
      <c r="G16" s="10">
        <v>68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195</v>
      </c>
      <c r="K16" s="6">
        <f t="shared" ref="K16:K24" si="8">E$4-J16</f>
        <v>205</v>
      </c>
      <c r="L16" s="7">
        <f t="shared" si="1"/>
        <v>0</v>
      </c>
      <c r="M16" s="4">
        <f t="shared" si="4"/>
        <v>68</v>
      </c>
      <c r="N16" s="110" t="str">
        <f t="shared" si="5"/>
        <v/>
      </c>
      <c r="O16" s="111"/>
      <c r="P16" s="33"/>
      <c r="Q16" s="8">
        <v>0</v>
      </c>
      <c r="R16" s="8">
        <v>0</v>
      </c>
      <c r="S16" s="8">
        <v>0</v>
      </c>
      <c r="T16" s="107"/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>
        <v>42090</v>
      </c>
      <c r="C17" s="35" t="s">
        <v>68</v>
      </c>
      <c r="D17" s="61"/>
      <c r="E17" s="61">
        <v>7</v>
      </c>
      <c r="F17" s="79">
        <v>0</v>
      </c>
      <c r="G17" s="10">
        <v>54</v>
      </c>
      <c r="H17" s="4"/>
      <c r="I17" s="5">
        <f t="shared" ref="I17" si="10">IF(G17="","",(SUM(E17+F17+Q17)))</f>
        <v>7</v>
      </c>
      <c r="J17" s="6">
        <f>SUM(G$12:G17)</f>
        <v>249</v>
      </c>
      <c r="K17" s="6">
        <f t="shared" ref="K17" si="11">E$4-J17</f>
        <v>151</v>
      </c>
      <c r="L17" s="7">
        <f t="shared" ref="L17" si="12">IF(G17="",0,$T$12*(I17-F17-Q17))</f>
        <v>0</v>
      </c>
      <c r="M17" s="4">
        <f t="shared" ref="M17" si="13">G17</f>
        <v>54</v>
      </c>
      <c r="N17" s="110" t="str">
        <f t="shared" ref="N17" si="14">IF(L17=0,"",(M17/L17))</f>
        <v/>
      </c>
      <c r="O17" s="111"/>
      <c r="P17" s="33"/>
      <c r="Q17" s="61">
        <v>0</v>
      </c>
      <c r="R17" s="61">
        <v>0</v>
      </c>
      <c r="S17" s="61">
        <v>0</v>
      </c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>
        <v>42091</v>
      </c>
      <c r="C18" s="59" t="s">
        <v>67</v>
      </c>
      <c r="D18" s="61"/>
      <c r="E18" s="61">
        <v>5</v>
      </c>
      <c r="F18" s="79">
        <v>0</v>
      </c>
      <c r="G18" s="10">
        <v>37</v>
      </c>
      <c r="H18" s="4"/>
      <c r="I18" s="5">
        <f t="shared" ref="I18:I20" si="16">IF(G18="","",(SUM(E18+F18+Q18)))</f>
        <v>5</v>
      </c>
      <c r="J18" s="6">
        <f>SUM(G$12:G18)</f>
        <v>286</v>
      </c>
      <c r="K18" s="6">
        <f t="shared" ref="K18:K20" si="17">E$4-J18</f>
        <v>114</v>
      </c>
      <c r="L18" s="7">
        <f t="shared" ref="L18:L20" si="18">IF(G18="",0,$T$12*(I18-F18-Q18))</f>
        <v>0</v>
      </c>
      <c r="M18" s="4">
        <f t="shared" ref="M18:M20" si="19">G18</f>
        <v>37</v>
      </c>
      <c r="N18" s="110" t="str">
        <f t="shared" ref="N18:N20" si="20">IF(L18=0,"",(M18/L18))</f>
        <v/>
      </c>
      <c r="O18" s="111"/>
      <c r="P18" s="33"/>
      <c r="Q18" s="61">
        <v>0</v>
      </c>
      <c r="R18" s="61">
        <v>0</v>
      </c>
      <c r="S18" s="61">
        <v>0</v>
      </c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>
        <v>42093</v>
      </c>
      <c r="C19" s="59" t="s">
        <v>69</v>
      </c>
      <c r="D19" s="61"/>
      <c r="E19" s="61">
        <v>7.5</v>
      </c>
      <c r="F19" s="79">
        <v>0</v>
      </c>
      <c r="G19" s="10">
        <v>55</v>
      </c>
      <c r="H19" s="4"/>
      <c r="I19" s="5">
        <f t="shared" si="16"/>
        <v>7.5</v>
      </c>
      <c r="J19" s="6">
        <f>SUM(G$12:G19)</f>
        <v>341</v>
      </c>
      <c r="K19" s="6">
        <f t="shared" si="17"/>
        <v>59</v>
      </c>
      <c r="L19" s="7">
        <f t="shared" si="18"/>
        <v>0</v>
      </c>
      <c r="M19" s="4">
        <f t="shared" si="19"/>
        <v>55</v>
      </c>
      <c r="N19" s="110" t="str">
        <f t="shared" si="20"/>
        <v/>
      </c>
      <c r="O19" s="111"/>
      <c r="P19" s="33"/>
      <c r="Q19" s="61">
        <v>0</v>
      </c>
      <c r="R19" s="61">
        <v>0</v>
      </c>
      <c r="S19" s="61">
        <v>0</v>
      </c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>
        <v>42093</v>
      </c>
      <c r="C20" s="59" t="s">
        <v>67</v>
      </c>
      <c r="D20" s="61"/>
      <c r="E20" s="61">
        <v>8</v>
      </c>
      <c r="F20" s="79">
        <v>0</v>
      </c>
      <c r="G20" s="10">
        <v>59</v>
      </c>
      <c r="H20" s="4"/>
      <c r="I20" s="5">
        <f t="shared" si="16"/>
        <v>8</v>
      </c>
      <c r="J20" s="6">
        <f>SUM(G$12:G20)</f>
        <v>400</v>
      </c>
      <c r="K20" s="6">
        <f t="shared" si="17"/>
        <v>0</v>
      </c>
      <c r="L20" s="7">
        <f t="shared" si="18"/>
        <v>0</v>
      </c>
      <c r="M20" s="4">
        <f t="shared" si="19"/>
        <v>59</v>
      </c>
      <c r="N20" s="110" t="str">
        <f t="shared" si="20"/>
        <v/>
      </c>
      <c r="O20" s="111"/>
      <c r="P20" s="33"/>
      <c r="Q20" s="61">
        <v>0</v>
      </c>
      <c r="R20" s="61">
        <v>0</v>
      </c>
      <c r="S20" s="61">
        <v>0</v>
      </c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>
        <v>42093</v>
      </c>
      <c r="C21" s="36" t="s">
        <v>68</v>
      </c>
      <c r="D21" s="50"/>
      <c r="E21" s="50">
        <v>6</v>
      </c>
      <c r="F21" s="79">
        <v>0</v>
      </c>
      <c r="G21" s="10">
        <v>43</v>
      </c>
      <c r="H21" s="4" t="e">
        <f>IF(G21="","",(IF(#REF!=0,"",(#REF!*G21*#REF!))))</f>
        <v>#REF!</v>
      </c>
      <c r="I21" s="5">
        <f t="shared" si="0"/>
        <v>6</v>
      </c>
      <c r="J21" s="6">
        <f>SUM(G$12:G21)</f>
        <v>443</v>
      </c>
      <c r="K21" s="6">
        <f t="shared" si="8"/>
        <v>-43</v>
      </c>
      <c r="L21" s="7">
        <f t="shared" si="1"/>
        <v>0</v>
      </c>
      <c r="M21" s="4">
        <f t="shared" si="4"/>
        <v>43</v>
      </c>
      <c r="N21" s="110" t="str">
        <f t="shared" si="5"/>
        <v/>
      </c>
      <c r="O21" s="111"/>
      <c r="P21" s="33"/>
      <c r="Q21" s="8">
        <v>0</v>
      </c>
      <c r="R21" s="8">
        <v>0</v>
      </c>
      <c r="S21" s="8">
        <v>0</v>
      </c>
      <c r="T21" s="219" t="s">
        <v>74</v>
      </c>
      <c r="U21" s="220"/>
      <c r="V21" s="220"/>
      <c r="W21" s="221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>
        <v>42094</v>
      </c>
      <c r="C22" s="60" t="s">
        <v>69</v>
      </c>
      <c r="D22" s="50"/>
      <c r="E22" s="50">
        <v>6</v>
      </c>
      <c r="F22" s="79">
        <v>0</v>
      </c>
      <c r="G22" s="10">
        <v>47</v>
      </c>
      <c r="H22" s="4" t="e">
        <f>IF(G22="","",(IF(#REF!=0,"",(#REF!*G22*#REF!))))</f>
        <v>#REF!</v>
      </c>
      <c r="I22" s="5">
        <f t="shared" si="0"/>
        <v>6</v>
      </c>
      <c r="J22" s="6">
        <f>SUM(G$12:G22)</f>
        <v>490</v>
      </c>
      <c r="K22" s="6">
        <f t="shared" si="8"/>
        <v>-90</v>
      </c>
      <c r="L22" s="7">
        <f t="shared" si="1"/>
        <v>0</v>
      </c>
      <c r="M22" s="4">
        <f t="shared" si="4"/>
        <v>47</v>
      </c>
      <c r="N22" s="110" t="str">
        <f t="shared" si="5"/>
        <v/>
      </c>
      <c r="O22" s="111"/>
      <c r="P22" s="33"/>
      <c r="Q22" s="8">
        <v>0</v>
      </c>
      <c r="R22" s="8">
        <v>0</v>
      </c>
      <c r="S22" s="8">
        <v>0</v>
      </c>
      <c r="T22" s="112" t="s">
        <v>75</v>
      </c>
      <c r="U22" s="113"/>
      <c r="V22" s="113"/>
      <c r="W22" s="114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2"/>
      <c r="AR22" s="113"/>
      <c r="AS22" s="113"/>
      <c r="AT22" s="114"/>
    </row>
    <row r="23" spans="2:46" ht="15" customHeight="1">
      <c r="B23" s="9">
        <v>42066</v>
      </c>
      <c r="C23" s="60" t="s">
        <v>67</v>
      </c>
      <c r="D23" s="51"/>
      <c r="E23" s="50">
        <v>1</v>
      </c>
      <c r="F23" s="80">
        <v>0</v>
      </c>
      <c r="G23" s="10">
        <v>6</v>
      </c>
      <c r="H23" s="4" t="e">
        <f>IF(G23="","",(IF(#REF!=0,"",(#REF!*G23*#REF!))))</f>
        <v>#REF!</v>
      </c>
      <c r="I23" s="5">
        <f t="shared" si="0"/>
        <v>1</v>
      </c>
      <c r="J23" s="6">
        <f>SUM(G$12:G23)</f>
        <v>496</v>
      </c>
      <c r="K23" s="6">
        <f t="shared" si="8"/>
        <v>-96</v>
      </c>
      <c r="L23" s="7">
        <f t="shared" si="1"/>
        <v>0</v>
      </c>
      <c r="M23" s="4">
        <f t="shared" si="4"/>
        <v>6</v>
      </c>
      <c r="N23" s="110" t="str">
        <f t="shared" si="5"/>
        <v/>
      </c>
      <c r="O23" s="111"/>
      <c r="P23" s="33"/>
      <c r="Q23" s="8">
        <v>0</v>
      </c>
      <c r="R23" s="8">
        <v>0</v>
      </c>
      <c r="S23" s="8">
        <v>0</v>
      </c>
      <c r="T23" s="112"/>
      <c r="U23" s="113"/>
      <c r="V23" s="113"/>
      <c r="W23" s="114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66.5</v>
      </c>
      <c r="F24" s="62">
        <f>SUM(F13:F23)</f>
        <v>2.5</v>
      </c>
      <c r="G24" s="62">
        <f>SUM(G13:G23)</f>
        <v>496</v>
      </c>
      <c r="H24" s="81"/>
      <c r="I24" s="62">
        <f t="shared" si="0"/>
        <v>69</v>
      </c>
      <c r="J24" s="82">
        <f>J23</f>
        <v>496</v>
      </c>
      <c r="K24" s="82">
        <f t="shared" si="8"/>
        <v>-96</v>
      </c>
      <c r="L24" s="83">
        <f>SUM(L13:L23)</f>
        <v>0</v>
      </c>
      <c r="M24" s="81">
        <f>SUM(M13:M23)</f>
        <v>496</v>
      </c>
      <c r="N24" s="121" t="e">
        <f>SUM(M24/L24)</f>
        <v>#DIV/0!</v>
      </c>
      <c r="O24" s="122"/>
      <c r="P24" s="84"/>
      <c r="Q24" s="83">
        <f>SUM(Q13:Q23)</f>
        <v>0</v>
      </c>
      <c r="R24" s="83"/>
      <c r="S24" s="83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1" t="e">
        <f>SUM(AJ24/AI24)</f>
        <v>#DIV/0!</v>
      </c>
      <c r="AL24" s="122"/>
      <c r="AM24" s="84"/>
      <c r="AN24" s="83">
        <f>SUM(AN13:AN23)</f>
        <v>0</v>
      </c>
      <c r="AO24" s="83"/>
      <c r="AP24" s="83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37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400</v>
      </c>
      <c r="L26" s="169" t="s">
        <v>55</v>
      </c>
      <c r="M26" s="170"/>
      <c r="N26" s="169"/>
      <c r="O26" s="171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400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3"/>
      <c r="U27" s="234"/>
      <c r="V27" s="234"/>
      <c r="W27" s="23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3"/>
      <c r="AR27" s="234"/>
      <c r="AS27" s="234"/>
      <c r="AT27" s="235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400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400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400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400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400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400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400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400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400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400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400</v>
      </c>
      <c r="L38" s="83">
        <f>SUM(L27:L37)</f>
        <v>0</v>
      </c>
      <c r="M38" s="81">
        <f>SUM(M27:M37)</f>
        <v>0</v>
      </c>
      <c r="N38" s="121" t="e">
        <f>SUM(M38/L38)</f>
        <v>#DIV/0!</v>
      </c>
      <c r="O38" s="122"/>
      <c r="P38" s="84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1" t="e">
        <f>SUM(AJ38/AI38)</f>
        <v>#DIV/0!</v>
      </c>
      <c r="AL38" s="122"/>
      <c r="AM38" s="84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97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400</v>
      </c>
      <c r="L40" s="169" t="s">
        <v>55</v>
      </c>
      <c r="M40" s="170"/>
      <c r="N40" s="169"/>
      <c r="O40" s="171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400</v>
      </c>
      <c r="L52" s="83">
        <f>SUM(L41:L51)</f>
        <v>0</v>
      </c>
      <c r="M52" s="81">
        <f>SUM(M41:M51)</f>
        <v>0</v>
      </c>
      <c r="N52" s="121" t="e">
        <f>SUM(M52/L52)</f>
        <v>#DIV/0!</v>
      </c>
      <c r="O52" s="122"/>
      <c r="P52" s="84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1" t="e">
        <f>SUM(AJ52/AI52)</f>
        <v>#DIV/0!</v>
      </c>
      <c r="AL52" s="122"/>
      <c r="AM52" s="84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97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97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7" t="s">
        <v>31</v>
      </c>
      <c r="AH55" s="138"/>
      <c r="AI55" s="95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>
        <v>492</v>
      </c>
      <c r="G56" s="126"/>
      <c r="H56" s="2"/>
      <c r="I56" s="43">
        <v>1</v>
      </c>
      <c r="J56" s="231" t="s">
        <v>43</v>
      </c>
      <c r="K56" s="139"/>
      <c r="L56" s="44">
        <f>SUMIF($R$13:$R$23,1,$Q$13:$Q$50)+SUMIF($R$27:$R$37,1,$Q$27:$Q$37)+SUMIF($R$41:$R$51,1,$Q$41:$Q$51)</f>
        <v>0</v>
      </c>
      <c r="M56" s="142">
        <v>42095</v>
      </c>
      <c r="N56" s="142"/>
      <c r="O56" s="236" t="s">
        <v>71</v>
      </c>
      <c r="P56" s="116"/>
      <c r="Q56" s="116"/>
      <c r="R56" s="115" t="s">
        <v>72</v>
      </c>
      <c r="S56" s="116"/>
      <c r="T56" s="115" t="s">
        <v>73</v>
      </c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1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44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496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2014-10-07T20:17:03Z</cp:lastPrinted>
  <dcterms:created xsi:type="dcterms:W3CDTF">2014-06-10T19:48:08Z</dcterms:created>
  <dcterms:modified xsi:type="dcterms:W3CDTF">2015-04-09T19:33:47Z</dcterms:modified>
</cp:coreProperties>
</file>