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<sst xmlns="http://schemas.openxmlformats.org/spreadsheetml/2006/main" count="148" uniqueCount="74">
  <si>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</si>
  <si>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</si>
  <si>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</si>
  <si>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</si>
  <si>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</si>
  <si>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</si>
  <si>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</si>
  <si>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</si>
  <si>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</si>
  <si>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</si>
  <si>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</si>
  <si>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</si>
  <si>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</si>
  <si>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</si>
  <si>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</si>
  <si>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</si>
  <si>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</si>
  <si>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</si>
  <si>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</si>
  <si>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</si>
  <si>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</si>
  <si>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</si>
  <si>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</si>
  <si>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</si>
  <si>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</si>
  <si>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</si>
  <si>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</si>
  <si>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</si>
  <si>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</si>
  <si>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</si>
  <si>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</si>
  <si>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</si>
  <si>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</si>
  <si>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</si>
  <si>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</si>
  <si>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</si>
  <si>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</si>
  <si>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</si>
  <si>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</si>
  <si>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</si>
  <si>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</si>
  <si>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</si>
  <si>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</si>
  <si>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</si>
  <si>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</si>
  <si>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</si>
  <si>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</si>
  <si>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</si>
  <si>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</si>
  <si>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</si>
  <si>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</si>
  <si>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</si>
  <si>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</si>
  <si>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</si>
  <si>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</si>
  <si>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</si>
  <si>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</si>
  <si>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</si>
  <si>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</si>
  <si>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</si>
  <si>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</si>
  <si>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</t>
  </si>
  <si>
    <t>S169S169001-10</t>
  </si>
  <si>
    <t>Machine #  OKUMA</t>
  </si>
  <si>
    <t>3M 55SEC</t>
  </si>
  <si>
    <t>Routing:        PACK DEPT</t>
  </si>
  <si>
    <t>MR 11/18/14</t>
  </si>
  <si>
    <t>JO/GK</t>
  </si>
  <si>
    <t>BA</t>
  </si>
  <si>
    <t>BJ</t>
  </si>
  <si>
    <t xml:space="preserve">JO </t>
  </si>
  <si>
    <t>GH</t>
  </si>
  <si>
    <t xml:space="preserve">JOB OUT 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</si>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</sst>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8" sqref="B28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368237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368101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66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245" t="s">
        <v>64</v>
      </c>
      <c r="O12" s="246"/>
      <c r="P12" s="70"/>
      <c r="Q12" s="70"/>
      <c r="R12" s="70"/>
      <c r="S12" s="71"/>
      <c r="T12" s="72">
        <v>12</v>
      </c>
      <c r="U12" s="72">
        <v>3</v>
      </c>
      <c r="V12" s="54">
        <f>SUM(F13:F23)</f>
        <v>1.5</v>
      </c>
      <c r="W12" s="55">
        <f>U12/V12</f>
        <v>2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42116</v>
      </c>
      <c r="C13" s="30" t="s">
        <v>67</v>
      </c>
      <c r="D13" s="30"/>
      <c r="E13" s="30">
        <v>0.1</v>
      </c>
      <c r="F13" s="80">
        <v>1.5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1.6</v>
      </c>
      <c r="J13" s="6">
        <f>SUM(G$12:G13)</f>
        <v>2</v>
      </c>
      <c r="K13" s="6">
        <f>E$4-J13</f>
        <v>198</v>
      </c>
      <c r="L13" s="7">
        <f t="shared" ref="L13:L23" si="1">IF(G13="",0,$T$12*(I13-F13-Q13))</f>
        <v>1.2000000000000011</v>
      </c>
      <c r="M13" s="4">
        <f>G13</f>
        <v>2</v>
      </c>
      <c r="N13" s="135">
        <f>IF(L13=0,"",(M13/L13))</f>
        <v>1.6666666666666652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42116</v>
      </c>
      <c r="C14" s="30" t="s">
        <v>68</v>
      </c>
      <c r="D14" s="30"/>
      <c r="E14" s="30">
        <v>4.5</v>
      </c>
      <c r="F14" s="81">
        <v>0</v>
      </c>
      <c r="G14" s="32">
        <v>44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46</v>
      </c>
      <c r="K14" s="6">
        <f>E$4-J14</f>
        <v>154</v>
      </c>
      <c r="L14" s="7">
        <f t="shared" si="1"/>
        <v>54</v>
      </c>
      <c r="M14" s="4">
        <f t="shared" ref="M14:M23" si="4">G14</f>
        <v>44</v>
      </c>
      <c r="N14" s="135">
        <f t="shared" ref="N14:N23" si="5">IF(L14=0,"",(M14/L14))</f>
        <v>0.81481481481481477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42117</v>
      </c>
      <c r="C15" s="30" t="s">
        <v>69</v>
      </c>
      <c r="D15" s="30"/>
      <c r="E15" s="30">
        <v>8</v>
      </c>
      <c r="F15" s="81">
        <v>0</v>
      </c>
      <c r="G15" s="32">
        <v>75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121</v>
      </c>
      <c r="K15" s="6">
        <f>E$4-J15</f>
        <v>79</v>
      </c>
      <c r="L15" s="7">
        <f t="shared" si="1"/>
        <v>96</v>
      </c>
      <c r="M15" s="4">
        <f t="shared" si="4"/>
        <v>75</v>
      </c>
      <c r="N15" s="135">
        <f t="shared" si="5"/>
        <v>0.78125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42117</v>
      </c>
      <c r="C16" s="35" t="s">
        <v>70</v>
      </c>
      <c r="D16" s="50"/>
      <c r="E16" s="50">
        <v>3</v>
      </c>
      <c r="F16" s="82">
        <v>0</v>
      </c>
      <c r="G16" s="10">
        <v>24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145</v>
      </c>
      <c r="K16" s="6">
        <f t="shared" ref="K16:K24" si="8">E$4-J16</f>
        <v>55</v>
      </c>
      <c r="L16" s="7">
        <f t="shared" si="1"/>
        <v>36</v>
      </c>
      <c r="M16" s="4">
        <f t="shared" si="4"/>
        <v>24</v>
      </c>
      <c r="N16" s="135">
        <f t="shared" si="5"/>
        <v>0.66666666666666663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42117</v>
      </c>
      <c r="C17" s="35" t="s">
        <v>68</v>
      </c>
      <c r="D17" s="61"/>
      <c r="E17" s="61">
        <v>6.5</v>
      </c>
      <c r="F17" s="82">
        <v>0</v>
      </c>
      <c r="G17" s="10">
        <v>54</v>
      </c>
      <c r="H17" s="4"/>
      <c r="I17" s="5">
        <f t="shared" ref="I17" si="10">IF(G17="","",(SUM(E17+F17+Q17)))</f>
        <v>6.5</v>
      </c>
      <c r="J17" s="6">
        <f>SUM(G$12:G17)</f>
        <v>199</v>
      </c>
      <c r="K17" s="6">
        <f t="shared" ref="K17" si="11">E$4-J17</f>
        <v>1</v>
      </c>
      <c r="L17" s="7">
        <f t="shared" ref="L17" si="12">IF(G17="",0,$T$12*(I17-F17-Q17))</f>
        <v>78</v>
      </c>
      <c r="M17" s="4">
        <f t="shared" ref="M17" si="13">G17</f>
        <v>54</v>
      </c>
      <c r="N17" s="135">
        <f t="shared" ref="N17" si="14">IF(L17=0,"",(M17/L17))</f>
        <v>0.69230769230769229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>
        <v>42118</v>
      </c>
      <c r="C18" s="59" t="s">
        <v>69</v>
      </c>
      <c r="D18" s="61"/>
      <c r="E18" s="61">
        <v>8</v>
      </c>
      <c r="F18" s="82">
        <v>0</v>
      </c>
      <c r="G18" s="10">
        <v>75</v>
      </c>
      <c r="H18" s="4"/>
      <c r="I18" s="5">
        <f t="shared" ref="I18:I20" si="16">IF(G18="","",(SUM(E18+F18+Q18)))</f>
        <v>8</v>
      </c>
      <c r="J18" s="6">
        <f>SUM(G$12:G18)</f>
        <v>274</v>
      </c>
      <c r="K18" s="6">
        <f t="shared" ref="K18:K20" si="17">E$4-J18</f>
        <v>-74</v>
      </c>
      <c r="L18" s="7">
        <f t="shared" ref="L18:L20" si="18">IF(G18="",0,$T$12*(I18-F18-Q18))</f>
        <v>96</v>
      </c>
      <c r="M18" s="4">
        <f t="shared" ref="M18:M20" si="19">G18</f>
        <v>75</v>
      </c>
      <c r="N18" s="135">
        <f t="shared" ref="N18:N20" si="20">IF(L18=0,"",(M18/L18))</f>
        <v>0.78125</v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42119</v>
      </c>
      <c r="C19" s="59" t="s">
        <v>68</v>
      </c>
      <c r="D19" s="61"/>
      <c r="E19" s="61">
        <v>5</v>
      </c>
      <c r="F19" s="82">
        <v>0</v>
      </c>
      <c r="G19" s="10">
        <v>55</v>
      </c>
      <c r="H19" s="4"/>
      <c r="I19" s="5">
        <f t="shared" si="16"/>
        <v>5</v>
      </c>
      <c r="J19" s="6">
        <f>SUM(G$12:G19)</f>
        <v>329</v>
      </c>
      <c r="K19" s="6">
        <f t="shared" si="17"/>
        <v>-129</v>
      </c>
      <c r="L19" s="7">
        <f t="shared" si="18"/>
        <v>60</v>
      </c>
      <c r="M19" s="4">
        <f t="shared" si="19"/>
        <v>55</v>
      </c>
      <c r="N19" s="135">
        <f t="shared" si="20"/>
        <v>0.91666666666666663</v>
      </c>
      <c r="O19" s="13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42121</v>
      </c>
      <c r="C20" s="59" t="s">
        <v>69</v>
      </c>
      <c r="D20" s="61"/>
      <c r="E20" s="61">
        <v>8</v>
      </c>
      <c r="F20" s="82">
        <v>0</v>
      </c>
      <c r="G20" s="10">
        <v>71</v>
      </c>
      <c r="H20" s="4"/>
      <c r="I20" s="5">
        <f t="shared" si="16"/>
        <v>8</v>
      </c>
      <c r="J20" s="6">
        <f>SUM(G$12:G20)</f>
        <v>400</v>
      </c>
      <c r="K20" s="6">
        <f t="shared" si="17"/>
        <v>-200</v>
      </c>
      <c r="L20" s="7">
        <f t="shared" si="18"/>
        <v>96</v>
      </c>
      <c r="M20" s="4">
        <f t="shared" si="19"/>
        <v>71</v>
      </c>
      <c r="N20" s="135">
        <f t="shared" si="20"/>
        <v>0.73958333333333337</v>
      </c>
      <c r="O20" s="136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42121</v>
      </c>
      <c r="C21" s="36" t="s">
        <v>71</v>
      </c>
      <c r="D21" s="50"/>
      <c r="E21" s="50">
        <v>8</v>
      </c>
      <c r="F21" s="82">
        <v>0</v>
      </c>
      <c r="G21" s="10">
        <v>67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467</v>
      </c>
      <c r="K21" s="6">
        <f t="shared" si="8"/>
        <v>-267</v>
      </c>
      <c r="L21" s="7">
        <f t="shared" si="1"/>
        <v>96</v>
      </c>
      <c r="M21" s="4">
        <f t="shared" si="4"/>
        <v>67</v>
      </c>
      <c r="N21" s="135">
        <f t="shared" si="5"/>
        <v>0.69791666666666663</v>
      </c>
      <c r="O21" s="136"/>
      <c r="P21" s="33"/>
      <c r="Q21" s="8">
        <v>0</v>
      </c>
      <c r="R21" s="8">
        <v>0</v>
      </c>
      <c r="S21" s="8">
        <v>0</v>
      </c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>
        <v>42121</v>
      </c>
      <c r="C22" s="60" t="s">
        <v>68</v>
      </c>
      <c r="D22" s="50"/>
      <c r="E22" s="50">
        <v>2</v>
      </c>
      <c r="F22" s="82">
        <v>0</v>
      </c>
      <c r="G22" s="10">
        <v>9</v>
      </c>
      <c r="H22" s="4" t="e">
        <f>IF(G22="","",(IF(#REF!=0,"",(#REF!*G22*#REF!))))</f>
        <v>#REF!</v>
      </c>
      <c r="I22" s="5">
        <f t="shared" si="0"/>
        <v>2</v>
      </c>
      <c r="J22" s="6">
        <f>SUM(G$12:G22)</f>
        <v>476</v>
      </c>
      <c r="K22" s="6">
        <f t="shared" si="8"/>
        <v>-276</v>
      </c>
      <c r="L22" s="7">
        <f t="shared" si="1"/>
        <v>24</v>
      </c>
      <c r="M22" s="4">
        <f t="shared" si="4"/>
        <v>9</v>
      </c>
      <c r="N22" s="135">
        <f t="shared" si="5"/>
        <v>0.375</v>
      </c>
      <c r="O22" s="136"/>
      <c r="P22" s="33"/>
      <c r="Q22" s="8">
        <v>0</v>
      </c>
      <c r="R22" s="8">
        <v>0</v>
      </c>
      <c r="S22" s="8">
        <v>0</v>
      </c>
      <c r="T22" s="241" t="s">
        <v>72</v>
      </c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>
        <v>42122</v>
      </c>
      <c r="C23" s="60" t="s">
        <v>69</v>
      </c>
      <c r="D23" s="51"/>
      <c r="E23" s="50">
        <v>1.5</v>
      </c>
      <c r="F23" s="83">
        <v>0</v>
      </c>
      <c r="G23" s="10">
        <v>24</v>
      </c>
      <c r="H23" s="4" t="e">
        <f>IF(G23="","",(IF(#REF!=0,"",(#REF!*G23*#REF!))))</f>
        <v>#REF!</v>
      </c>
      <c r="I23" s="5">
        <f t="shared" si="0"/>
        <v>1.5</v>
      </c>
      <c r="J23" s="6">
        <f>SUM(G$12:G23)</f>
        <v>500</v>
      </c>
      <c r="K23" s="6">
        <f t="shared" si="8"/>
        <v>-300</v>
      </c>
      <c r="L23" s="7">
        <f t="shared" si="1"/>
        <v>18</v>
      </c>
      <c r="M23" s="4">
        <f t="shared" si="4"/>
        <v>24</v>
      </c>
      <c r="N23" s="135">
        <f t="shared" si="5"/>
        <v>1.3333333333333333</v>
      </c>
      <c r="O23" s="136"/>
      <c r="P23" s="33"/>
      <c r="Q23" s="8">
        <v>0</v>
      </c>
      <c r="R23" s="8">
        <v>0</v>
      </c>
      <c r="S23" s="8">
        <v>0</v>
      </c>
      <c r="T23" s="137" t="s">
        <v>73</v>
      </c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54.6</v>
      </c>
      <c r="F24" s="62">
        <f>SUM(F13:F23)</f>
        <v>1.5</v>
      </c>
      <c r="G24" s="62">
        <f>SUM(G13:G23)</f>
        <v>500</v>
      </c>
      <c r="H24" s="84"/>
      <c r="I24" s="62">
        <f t="shared" si="0"/>
        <v>56.1</v>
      </c>
      <c r="J24" s="85">
        <f>J23</f>
        <v>500</v>
      </c>
      <c r="K24" s="85">
        <f t="shared" si="8"/>
        <v>-300</v>
      </c>
      <c r="L24" s="86">
        <f>SUM(L13:L23)</f>
        <v>655.20000000000005</v>
      </c>
      <c r="M24" s="84">
        <f>SUM(M13:M23)</f>
        <v>500</v>
      </c>
      <c r="N24" s="142">
        <f>SUM(M24/L24)</f>
        <v>0.76312576312576308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512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500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2015-04-24T12:07:48Z</cp:lastPrinted>
  <dcterms:created xsi:type="dcterms:W3CDTF">2014-06-10T19:48:08Z</dcterms:created>
  <dcterms:modified xsi:type="dcterms:W3CDTF">2015-04-30T18:36:02Z</dcterms:modified>
</cp:coreProperties>
</file>