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D24"/>
  <c r="AC60" s="1"/>
  <c r="AC24"/>
  <c r="AB24"/>
  <c r="AJ23"/>
  <c r="AI23"/>
  <c r="AK23" s="1"/>
  <c r="AH23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I52" l="1"/>
  <c r="AG52"/>
  <c r="AH52" s="1"/>
  <c r="AH37"/>
  <c r="AF38"/>
  <c r="AC59"/>
  <c r="AI24"/>
  <c r="AI38"/>
  <c r="AK38" s="1"/>
  <c r="AJ24"/>
  <c r="AJ38"/>
  <c r="AJ52"/>
  <c r="AK52" s="1"/>
  <c r="AK41"/>
  <c r="AK14"/>
  <c r="AK28"/>
  <c r="AF52"/>
  <c r="AF24"/>
  <c r="AE52"/>
  <c r="J23"/>
  <c r="AK24" l="1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<sst xmlns="http://schemas.openxmlformats.org/spreadsheetml/2006/main" count="142" uniqueCount="73">
  <si>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</si>
  <si>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</si>
  <si>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</si>
  <si>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</si>
  <si>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</si>
  <si>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</si>
  <si>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</si>
  <si>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</si>
  <si>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</si>
  <si>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</si>
  <si>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</si>
  <si>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</si>
  <si>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</si>
  <si>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</si>
  <si>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</si>
  <si>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</si>
  <si>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</si>
  <si>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</si>
  <si>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</si>
  <si>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</si>
  <si>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</si>
  <si>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</si>
  <si>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</si>
  <si>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</si>
  <si>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</si>
  <si>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</si>
  <si>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</si>
  <si>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</si>
  <si>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</si>
  <si>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</si>
  <si>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</si>
  <si>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</si>
  <si>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</si>
  <si>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</si>
  <si>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</si>
  <si>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</si>
  <si>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</si>
  <si>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</si>
  <si>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</si>
  <si>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</si>
  <si>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</si>
  <si>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</si>
  <si>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</si>
  <si>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</si>
  <si>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</si>
  <si>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</si>
  <si>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</si>
  <si>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</si>
  <si>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</si>
  <si>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</si>
  <si>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</si>
  <si>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</si>
  <si>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</si>
  <si>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</si>
  <si>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</si>
  <si>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</si>
  <si>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</si>
  <si>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</si>
  <si>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</si>
  <si>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</si>
  <si>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</si>
  <si>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S169S169002-10</t>
  </si>
  <si>
    <t>S169S169002-20</t>
  </si>
  <si>
    <t>Machine #   T42</t>
  </si>
  <si>
    <t xml:space="preserve">Routing:  STAYS IN CNC DEPT OR PACK DEPT- SEE SUPERVISOR!      </t>
  </si>
  <si>
    <t xml:space="preserve">MR 8/29/14 </t>
  </si>
  <si>
    <t>133 SEC</t>
  </si>
  <si>
    <t>JO</t>
  </si>
  <si>
    <t>GK</t>
  </si>
  <si>
    <t>BA</t>
  </si>
  <si>
    <t>JOB OUT</t>
  </si>
  <si>
    <t>No parts @ mach per MR</t>
  </si>
  <si>
    <t>BJ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</si>
</sst>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4" fillId="3" borderId="8" xfId="1" applyFont="1" applyFill="1" applyBorder="1" applyAlignment="1">
      <alignment horizontal="left"/>
    </xf>
    <xf numFmtId="0" fontId="4" fillId="0" borderId="21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textRotation="90"/>
    </xf>
    <xf numFmtId="0" fontId="3" fillId="0" borderId="37" xfId="0" applyFont="1" applyFill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0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92" t="s">
        <v>45</v>
      </c>
      <c r="S2" s="193"/>
      <c r="T2" s="194"/>
      <c r="U2" s="145"/>
      <c r="V2" s="148"/>
      <c r="W2" s="186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92" t="s">
        <v>45</v>
      </c>
      <c r="AP2" s="193"/>
      <c r="AQ2" s="194"/>
      <c r="AR2" s="145"/>
      <c r="AS2" s="148"/>
      <c r="AT2" s="186"/>
    </row>
    <row r="3" spans="2:46" ht="19.5" customHeight="1">
      <c r="B3" s="147" t="s">
        <v>22</v>
      </c>
      <c r="C3" s="148"/>
      <c r="D3" s="24"/>
      <c r="E3" s="149">
        <v>360598</v>
      </c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5"/>
      <c r="S3" s="196"/>
      <c r="T3" s="197"/>
      <c r="U3" s="145"/>
      <c r="V3" s="148"/>
      <c r="W3" s="186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5"/>
      <c r="AP3" s="196"/>
      <c r="AQ3" s="197"/>
      <c r="AR3" s="145"/>
      <c r="AS3" s="148"/>
      <c r="AT3" s="186"/>
    </row>
    <row r="4" spans="2:46" ht="19.5" customHeight="1">
      <c r="B4" s="214" t="s">
        <v>23</v>
      </c>
      <c r="C4" s="194"/>
      <c r="D4" s="24"/>
      <c r="E4" s="192">
        <v>150</v>
      </c>
      <c r="F4" s="193"/>
      <c r="G4" s="194"/>
      <c r="H4" s="22"/>
      <c r="I4" s="26"/>
      <c r="J4" s="190"/>
      <c r="K4" s="190"/>
      <c r="L4" s="190"/>
      <c r="M4" s="190"/>
      <c r="N4" s="190"/>
      <c r="O4" s="190"/>
      <c r="P4" s="27"/>
      <c r="Q4" s="27"/>
      <c r="R4" s="198"/>
      <c r="S4" s="199"/>
      <c r="T4" s="200"/>
      <c r="U4" s="190"/>
      <c r="V4" s="190"/>
      <c r="W4" s="191"/>
      <c r="Y4" s="214" t="s">
        <v>23</v>
      </c>
      <c r="Z4" s="194"/>
      <c r="AA4" s="95"/>
      <c r="AB4" s="192"/>
      <c r="AC4" s="193"/>
      <c r="AD4" s="194"/>
      <c r="AE4" s="22"/>
      <c r="AF4" s="26"/>
      <c r="AG4" s="190"/>
      <c r="AH4" s="190"/>
      <c r="AI4" s="190"/>
      <c r="AJ4" s="190"/>
      <c r="AK4" s="190"/>
      <c r="AL4" s="190"/>
      <c r="AM4" s="27"/>
      <c r="AN4" s="27"/>
      <c r="AO4" s="198"/>
      <c r="AP4" s="199"/>
      <c r="AQ4" s="200"/>
      <c r="AR4" s="190"/>
      <c r="AS4" s="190"/>
      <c r="AT4" s="191"/>
    </row>
    <row r="5" spans="2:46" ht="6.75" customHeight="1">
      <c r="B5" s="223"/>
      <c r="C5" s="199"/>
      <c r="D5" s="199"/>
      <c r="E5" s="199"/>
      <c r="F5" s="199"/>
      <c r="G5" s="19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3"/>
      <c r="Z5" s="199"/>
      <c r="AA5" s="199"/>
      <c r="AB5" s="199"/>
      <c r="AC5" s="199"/>
      <c r="AD5" s="19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8" t="s">
        <v>56</v>
      </c>
      <c r="C6" s="219"/>
      <c r="D6" s="219"/>
      <c r="E6" s="220"/>
      <c r="F6" s="175"/>
      <c r="G6" s="176"/>
      <c r="H6" s="22"/>
      <c r="I6" s="26"/>
      <c r="J6" s="27"/>
      <c r="K6" s="27"/>
      <c r="L6" s="27"/>
      <c r="M6" s="77"/>
      <c r="N6" s="88"/>
      <c r="O6" s="88"/>
      <c r="P6" s="88"/>
      <c r="Q6" s="89"/>
      <c r="R6" s="187" t="s">
        <v>60</v>
      </c>
      <c r="S6" s="188"/>
      <c r="T6" s="188"/>
      <c r="U6" s="188"/>
      <c r="V6" s="188"/>
      <c r="W6" s="189"/>
      <c r="Y6" s="218" t="s">
        <v>56</v>
      </c>
      <c r="Z6" s="219"/>
      <c r="AA6" s="219"/>
      <c r="AB6" s="220"/>
      <c r="AC6" s="175"/>
      <c r="AD6" s="176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7" t="s">
        <v>60</v>
      </c>
      <c r="AP6" s="188"/>
      <c r="AQ6" s="188"/>
      <c r="AR6" s="188"/>
      <c r="AS6" s="188"/>
      <c r="AT6" s="189"/>
    </row>
    <row r="7" spans="2:46" ht="16.5" customHeight="1">
      <c r="B7" s="211" t="s">
        <v>46</v>
      </c>
      <c r="C7" s="212"/>
      <c r="D7" s="212"/>
      <c r="E7" s="212"/>
      <c r="F7" s="212"/>
      <c r="G7" s="212"/>
      <c r="H7" s="212"/>
      <c r="I7" s="212"/>
      <c r="J7" s="212"/>
      <c r="K7" s="212"/>
      <c r="L7" s="213"/>
      <c r="M7" s="76"/>
      <c r="N7" s="177"/>
      <c r="O7" s="178"/>
      <c r="P7" s="178"/>
      <c r="Q7" s="178"/>
      <c r="R7" s="201" t="s">
        <v>57</v>
      </c>
      <c r="S7" s="201"/>
      <c r="T7" s="201"/>
      <c r="U7" s="145" t="s">
        <v>65</v>
      </c>
      <c r="V7" s="148"/>
      <c r="W7" s="186"/>
      <c r="Y7" s="211" t="s">
        <v>46</v>
      </c>
      <c r="Z7" s="212"/>
      <c r="AA7" s="212"/>
      <c r="AB7" s="212"/>
      <c r="AC7" s="212"/>
      <c r="AD7" s="212"/>
      <c r="AE7" s="212"/>
      <c r="AF7" s="212"/>
      <c r="AG7" s="212"/>
      <c r="AH7" s="212"/>
      <c r="AI7" s="213"/>
      <c r="AJ7" s="76"/>
      <c r="AK7" s="177"/>
      <c r="AL7" s="178"/>
      <c r="AM7" s="178"/>
      <c r="AN7" s="178"/>
      <c r="AO7" s="210" t="s">
        <v>57</v>
      </c>
      <c r="AP7" s="210"/>
      <c r="AQ7" s="210"/>
      <c r="AR7" s="145"/>
      <c r="AS7" s="148"/>
      <c r="AT7" s="186"/>
    </row>
    <row r="8" spans="2:46" ht="16.5" customHeight="1">
      <c r="B8" s="214"/>
      <c r="C8" s="193"/>
      <c r="D8" s="193"/>
      <c r="E8" s="193"/>
      <c r="F8" s="193"/>
      <c r="G8" s="193"/>
      <c r="H8" s="193"/>
      <c r="I8" s="193"/>
      <c r="J8" s="193"/>
      <c r="K8" s="193"/>
      <c r="L8" s="194"/>
      <c r="M8" s="76"/>
      <c r="N8" s="177"/>
      <c r="O8" s="178"/>
      <c r="P8" s="178"/>
      <c r="Q8" s="178"/>
      <c r="R8" s="210" t="s">
        <v>58</v>
      </c>
      <c r="S8" s="210"/>
      <c r="T8" s="210"/>
      <c r="U8" s="145"/>
      <c r="V8" s="148"/>
      <c r="W8" s="186"/>
      <c r="Y8" s="214"/>
      <c r="Z8" s="193"/>
      <c r="AA8" s="193"/>
      <c r="AB8" s="193"/>
      <c r="AC8" s="193"/>
      <c r="AD8" s="193"/>
      <c r="AE8" s="193"/>
      <c r="AF8" s="193"/>
      <c r="AG8" s="193"/>
      <c r="AH8" s="193"/>
      <c r="AI8" s="194"/>
      <c r="AJ8" s="76"/>
      <c r="AK8" s="177"/>
      <c r="AL8" s="178"/>
      <c r="AM8" s="178"/>
      <c r="AN8" s="178"/>
      <c r="AO8" s="210" t="s">
        <v>58</v>
      </c>
      <c r="AP8" s="210"/>
      <c r="AQ8" s="210"/>
      <c r="AR8" s="145"/>
      <c r="AS8" s="148"/>
      <c r="AT8" s="186"/>
    </row>
    <row r="9" spans="2:46" ht="16.5" customHeight="1" thickBot="1">
      <c r="B9" s="215"/>
      <c r="C9" s="216"/>
      <c r="D9" s="216"/>
      <c r="E9" s="216"/>
      <c r="F9" s="216"/>
      <c r="G9" s="216"/>
      <c r="H9" s="216"/>
      <c r="I9" s="216"/>
      <c r="J9" s="216"/>
      <c r="K9" s="216"/>
      <c r="L9" s="217"/>
      <c r="M9" s="65"/>
      <c r="N9" s="208"/>
      <c r="O9" s="209"/>
      <c r="P9" s="209"/>
      <c r="Q9" s="209"/>
      <c r="R9" s="233" t="s">
        <v>59</v>
      </c>
      <c r="S9" s="233"/>
      <c r="T9" s="233"/>
      <c r="U9" s="205"/>
      <c r="V9" s="206"/>
      <c r="W9" s="207"/>
      <c r="Y9" s="215"/>
      <c r="Z9" s="216"/>
      <c r="AA9" s="216"/>
      <c r="AB9" s="216"/>
      <c r="AC9" s="216"/>
      <c r="AD9" s="216"/>
      <c r="AE9" s="216"/>
      <c r="AF9" s="216"/>
      <c r="AG9" s="216"/>
      <c r="AH9" s="216"/>
      <c r="AI9" s="217"/>
      <c r="AJ9" s="65"/>
      <c r="AK9" s="208"/>
      <c r="AL9" s="209"/>
      <c r="AM9" s="209"/>
      <c r="AN9" s="209"/>
      <c r="AO9" s="233" t="s">
        <v>59</v>
      </c>
      <c r="AP9" s="233"/>
      <c r="AQ9" s="233"/>
      <c r="AR9" s="205"/>
      <c r="AS9" s="206"/>
      <c r="AT9" s="207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82" t="s">
        <v>17</v>
      </c>
      <c r="O10" s="183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202" t="s">
        <v>19</v>
      </c>
      <c r="V10" s="154" t="s">
        <v>28</v>
      </c>
      <c r="W10" s="179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82" t="s">
        <v>17</v>
      </c>
      <c r="AL10" s="183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241" t="s">
        <v>19</v>
      </c>
      <c r="AS10" s="154" t="s">
        <v>28</v>
      </c>
      <c r="AT10" s="179" t="s">
        <v>29</v>
      </c>
    </row>
    <row r="11" spans="2:46" ht="30.75" customHeight="1" thickBot="1">
      <c r="B11" s="153"/>
      <c r="C11" s="155"/>
      <c r="D11" s="181"/>
      <c r="E11" s="181"/>
      <c r="F11" s="155"/>
      <c r="G11" s="181"/>
      <c r="H11" s="157"/>
      <c r="I11" s="157"/>
      <c r="J11" s="157"/>
      <c r="K11" s="157"/>
      <c r="L11" s="157"/>
      <c r="M11" s="157"/>
      <c r="N11" s="184"/>
      <c r="O11" s="185"/>
      <c r="P11" s="168"/>
      <c r="Q11" s="168"/>
      <c r="R11" s="168"/>
      <c r="S11" s="168"/>
      <c r="T11" s="168"/>
      <c r="U11" s="203"/>
      <c r="V11" s="204"/>
      <c r="W11" s="180"/>
      <c r="Y11" s="153"/>
      <c r="Z11" s="155"/>
      <c r="AA11" s="181"/>
      <c r="AB11" s="181"/>
      <c r="AC11" s="155"/>
      <c r="AD11" s="181"/>
      <c r="AE11" s="157"/>
      <c r="AF11" s="157"/>
      <c r="AG11" s="157"/>
      <c r="AH11" s="157"/>
      <c r="AI11" s="157"/>
      <c r="AJ11" s="157"/>
      <c r="AK11" s="184"/>
      <c r="AL11" s="185"/>
      <c r="AM11" s="168"/>
      <c r="AN11" s="168"/>
      <c r="AO11" s="168"/>
      <c r="AP11" s="168"/>
      <c r="AQ11" s="168"/>
      <c r="AR11" s="242"/>
      <c r="AS11" s="204"/>
      <c r="AT11" s="180"/>
    </row>
    <row r="12" spans="2:46" ht="15" customHeight="1">
      <c r="B12" s="164" t="s">
        <v>63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150</v>
      </c>
      <c r="L12" s="172" t="s">
        <v>55</v>
      </c>
      <c r="M12" s="173"/>
      <c r="N12" s="172" t="s">
        <v>66</v>
      </c>
      <c r="O12" s="174"/>
      <c r="P12" s="70"/>
      <c r="Q12" s="70"/>
      <c r="R12" s="70"/>
      <c r="S12" s="71"/>
      <c r="T12" s="72">
        <v>22</v>
      </c>
      <c r="U12" s="72">
        <v>4</v>
      </c>
      <c r="V12" s="54">
        <f>SUM(F13:F23)</f>
        <v>1.5</v>
      </c>
      <c r="W12" s="55">
        <f>U12/V12</f>
        <v>2.6666666666666665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72" t="s">
        <v>55</v>
      </c>
      <c r="AJ12" s="173"/>
      <c r="AK12" s="172"/>
      <c r="AL12" s="174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42046</v>
      </c>
      <c r="C13" s="30" t="s">
        <v>67</v>
      </c>
      <c r="D13" s="30"/>
      <c r="E13" s="30">
        <v>0</v>
      </c>
      <c r="F13" s="80">
        <v>1.5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1.5</v>
      </c>
      <c r="J13" s="6">
        <f>SUM(G$12:G13)</f>
        <v>0</v>
      </c>
      <c r="K13" s="6">
        <f>E$4-J13</f>
        <v>150</v>
      </c>
      <c r="L13" s="7">
        <f t="shared" ref="L13:L2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0</v>
      </c>
      <c r="T13" s="108"/>
      <c r="U13" s="109"/>
      <c r="V13" s="109"/>
      <c r="W13" s="110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108"/>
      <c r="AR13" s="109"/>
      <c r="AS13" s="109"/>
      <c r="AT13" s="110"/>
    </row>
    <row r="14" spans="2:46" ht="15" customHeight="1">
      <c r="B14" s="29">
        <v>42046</v>
      </c>
      <c r="C14" s="30" t="s">
        <v>68</v>
      </c>
      <c r="D14" s="30"/>
      <c r="E14" s="30">
        <v>6.5</v>
      </c>
      <c r="F14" s="81">
        <v>0</v>
      </c>
      <c r="G14" s="32">
        <v>98</v>
      </c>
      <c r="H14" s="4" t="e">
        <f>IF(G14="","",(IF(#REF!=0,"",(#REF!*G14*#REF!))))</f>
        <v>#REF!</v>
      </c>
      <c r="I14" s="5">
        <f t="shared" si="0"/>
        <v>6.5</v>
      </c>
      <c r="J14" s="6">
        <f>SUM(G$12:G14)</f>
        <v>98</v>
      </c>
      <c r="K14" s="6">
        <f>E$4-J14</f>
        <v>52</v>
      </c>
      <c r="L14" s="7">
        <f t="shared" si="1"/>
        <v>143</v>
      </c>
      <c r="M14" s="4">
        <f t="shared" ref="M14:M23" si="4">G14</f>
        <v>98</v>
      </c>
      <c r="N14" s="111">
        <f t="shared" ref="N14:N23" si="5">IF(L14=0,"",(M14/L14))</f>
        <v>0.68531468531468531</v>
      </c>
      <c r="O14" s="112"/>
      <c r="P14" s="33"/>
      <c r="Q14" s="30">
        <v>0</v>
      </c>
      <c r="R14" s="30">
        <v>0</v>
      </c>
      <c r="S14" s="30">
        <v>0</v>
      </c>
      <c r="T14" s="169"/>
      <c r="U14" s="170"/>
      <c r="V14" s="170"/>
      <c r="W14" s="171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69"/>
      <c r="AR14" s="170"/>
      <c r="AS14" s="170"/>
      <c r="AT14" s="171"/>
    </row>
    <row r="15" spans="2:46" ht="15" customHeight="1">
      <c r="B15" s="29">
        <v>42046</v>
      </c>
      <c r="C15" s="30" t="s">
        <v>69</v>
      </c>
      <c r="D15" s="30"/>
      <c r="E15" s="30">
        <v>6</v>
      </c>
      <c r="F15" s="81">
        <v>0</v>
      </c>
      <c r="G15" s="32">
        <v>72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170</v>
      </c>
      <c r="K15" s="6">
        <f>E$4-J15</f>
        <v>-20</v>
      </c>
      <c r="L15" s="7">
        <f t="shared" si="1"/>
        <v>132</v>
      </c>
      <c r="M15" s="4">
        <f t="shared" si="4"/>
        <v>72</v>
      </c>
      <c r="N15" s="111">
        <f t="shared" si="5"/>
        <v>0.54545454545454541</v>
      </c>
      <c r="O15" s="112"/>
      <c r="P15" s="33"/>
      <c r="Q15" s="8">
        <v>0</v>
      </c>
      <c r="R15" s="8">
        <v>0</v>
      </c>
      <c r="S15" s="8">
        <v>0</v>
      </c>
      <c r="T15" s="169"/>
      <c r="U15" s="170"/>
      <c r="V15" s="170"/>
      <c r="W15" s="171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90"/>
      <c r="AO15" s="90"/>
      <c r="AP15" s="90"/>
      <c r="AQ15" s="169"/>
      <c r="AR15" s="170"/>
      <c r="AS15" s="170"/>
      <c r="AT15" s="171"/>
    </row>
    <row r="16" spans="2:46" ht="15" customHeight="1">
      <c r="B16" s="9">
        <v>42047</v>
      </c>
      <c r="C16" s="102" t="s">
        <v>72</v>
      </c>
      <c r="D16" s="50"/>
      <c r="E16" s="50">
        <v>7.5</v>
      </c>
      <c r="F16" s="82">
        <v>0</v>
      </c>
      <c r="G16" s="10">
        <v>118</v>
      </c>
      <c r="H16" s="4" t="e">
        <f>IF(G16="","",(IF(#REF!=0,"",(#REF!*G16*#REF!))))</f>
        <v>#REF!</v>
      </c>
      <c r="I16" s="5">
        <f t="shared" si="0"/>
        <v>7.5</v>
      </c>
      <c r="J16" s="6">
        <f>SUM(G$12:G16)</f>
        <v>288</v>
      </c>
      <c r="K16" s="6">
        <f t="shared" ref="K16:K24" si="8">E$4-J16</f>
        <v>-138</v>
      </c>
      <c r="L16" s="7">
        <f t="shared" si="1"/>
        <v>165</v>
      </c>
      <c r="M16" s="4">
        <f t="shared" si="4"/>
        <v>118</v>
      </c>
      <c r="N16" s="111">
        <f t="shared" si="5"/>
        <v>0.7151515151515152</v>
      </c>
      <c r="O16" s="112"/>
      <c r="P16" s="33"/>
      <c r="Q16" s="8">
        <v>0</v>
      </c>
      <c r="R16" s="8">
        <v>0</v>
      </c>
      <c r="S16" s="8">
        <v>0</v>
      </c>
      <c r="T16" s="169"/>
      <c r="U16" s="170"/>
      <c r="V16" s="170"/>
      <c r="W16" s="171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90"/>
      <c r="AO16" s="90"/>
      <c r="AP16" s="90"/>
      <c r="AQ16" s="169"/>
      <c r="AR16" s="170"/>
      <c r="AS16" s="170"/>
      <c r="AT16" s="171"/>
    </row>
    <row r="17" spans="2:46" ht="15" customHeight="1">
      <c r="B17" s="9">
        <v>42047</v>
      </c>
      <c r="C17" s="35" t="s">
        <v>67</v>
      </c>
      <c r="D17" s="61"/>
      <c r="E17" s="61">
        <v>0.5</v>
      </c>
      <c r="F17" s="82">
        <v>0</v>
      </c>
      <c r="G17" s="10">
        <v>10</v>
      </c>
      <c r="H17" s="4"/>
      <c r="I17" s="5">
        <f t="shared" ref="I17" si="10">IF(G17="","",(SUM(E17+F17+Q17)))</f>
        <v>0.5</v>
      </c>
      <c r="J17" s="6">
        <f>SUM(G$12:G17)</f>
        <v>298</v>
      </c>
      <c r="K17" s="6">
        <f t="shared" ref="K17" si="11">E$4-J17</f>
        <v>-148</v>
      </c>
      <c r="L17" s="7">
        <f t="shared" ref="L17" si="12">IF(G17="",0,$T$12*(I17-F17-Q17))</f>
        <v>11</v>
      </c>
      <c r="M17" s="4">
        <f t="shared" ref="M17" si="13">G17</f>
        <v>10</v>
      </c>
      <c r="N17" s="111">
        <f t="shared" ref="N17" si="14">IF(L17=0,"",(M17/L17))</f>
        <v>0.90909090909090906</v>
      </c>
      <c r="O17" s="112"/>
      <c r="P17" s="33"/>
      <c r="Q17" s="61">
        <v>0</v>
      </c>
      <c r="R17" s="61">
        <v>0</v>
      </c>
      <c r="S17" s="61">
        <v>0</v>
      </c>
      <c r="T17" s="108" t="s">
        <v>70</v>
      </c>
      <c r="U17" s="109"/>
      <c r="V17" s="109"/>
      <c r="W17" s="110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90"/>
      <c r="AO17" s="90"/>
      <c r="AP17" s="90"/>
      <c r="AQ17" s="169"/>
      <c r="AR17" s="170"/>
      <c r="AS17" s="170"/>
      <c r="AT17" s="171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298</v>
      </c>
      <c r="K18" s="6">
        <f t="shared" ref="K18:K20" si="17">E$4-J18</f>
        <v>-148</v>
      </c>
      <c r="L18" s="7">
        <f t="shared" ref="L18:L20" si="18">IF(G18="",0,$T$12*(I18-F18-Q18))</f>
        <v>0</v>
      </c>
      <c r="M18" s="4">
        <f t="shared" ref="M18:M20" si="19">G18</f>
        <v>0</v>
      </c>
      <c r="N18" s="111" t="str">
        <f t="shared" ref="N18:N20" si="20">IF(L18=0,"",(M18/L18))</f>
        <v/>
      </c>
      <c r="O18" s="112"/>
      <c r="P18" s="33"/>
      <c r="Q18" s="61"/>
      <c r="R18" s="61"/>
      <c r="S18" s="61"/>
      <c r="T18" s="101" t="s">
        <v>71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298</v>
      </c>
      <c r="K19" s="6">
        <f t="shared" si="17"/>
        <v>-148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298</v>
      </c>
      <c r="K20" s="6">
        <f t="shared" si="17"/>
        <v>-148</v>
      </c>
      <c r="L20" s="7">
        <f t="shared" si="18"/>
        <v>0</v>
      </c>
      <c r="M20" s="4">
        <f t="shared" si="19"/>
        <v>0</v>
      </c>
      <c r="N20" s="111" t="str">
        <f t="shared" si="20"/>
        <v/>
      </c>
      <c r="O20" s="112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298</v>
      </c>
      <c r="K21" s="6">
        <f t="shared" si="8"/>
        <v>-148</v>
      </c>
      <c r="L21" s="7">
        <f t="shared" si="1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/>
      <c r="T21" s="169"/>
      <c r="U21" s="170"/>
      <c r="V21" s="170"/>
      <c r="W21" s="171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90"/>
      <c r="AO21" s="90"/>
      <c r="AP21" s="90"/>
      <c r="AQ21" s="169"/>
      <c r="AR21" s="170"/>
      <c r="AS21" s="170"/>
      <c r="AT21" s="171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298</v>
      </c>
      <c r="K22" s="6">
        <f t="shared" si="8"/>
        <v>-148</v>
      </c>
      <c r="L22" s="7">
        <f t="shared" si="1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90"/>
      <c r="AO22" s="90"/>
      <c r="AP22" s="90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298</v>
      </c>
      <c r="K23" s="6">
        <f t="shared" si="8"/>
        <v>-148</v>
      </c>
      <c r="L23" s="7">
        <f t="shared" si="1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90"/>
      <c r="AO23" s="90"/>
      <c r="AP23" s="90"/>
      <c r="AQ23" s="113"/>
      <c r="AR23" s="114"/>
      <c r="AS23" s="114"/>
      <c r="AT23" s="115"/>
    </row>
    <row r="24" spans="2:46" ht="15" customHeight="1">
      <c r="B24" s="123" t="s">
        <v>20</v>
      </c>
      <c r="C24" s="124"/>
      <c r="D24" s="52"/>
      <c r="E24" s="62">
        <f>SUM(E13:E23)</f>
        <v>20.5</v>
      </c>
      <c r="F24" s="62">
        <f>SUM(F13:F23)</f>
        <v>1.5</v>
      </c>
      <c r="G24" s="62">
        <f>SUM(G13:G23)</f>
        <v>298</v>
      </c>
      <c r="H24" s="84"/>
      <c r="I24" s="62">
        <f t="shared" si="0"/>
        <v>22</v>
      </c>
      <c r="J24" s="85">
        <f>J23</f>
        <v>298</v>
      </c>
      <c r="K24" s="85">
        <f t="shared" si="8"/>
        <v>-148</v>
      </c>
      <c r="L24" s="86">
        <f>SUM(L13:L23)</f>
        <v>451</v>
      </c>
      <c r="M24" s="84">
        <f>SUM(M13:M23)</f>
        <v>298</v>
      </c>
      <c r="N24" s="121">
        <f>SUM(M24/L24)</f>
        <v>0.6607538802660754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64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3" t="s">
        <v>37</v>
      </c>
      <c r="Z25" s="244"/>
      <c r="AA25" s="244"/>
      <c r="AB25" s="244"/>
      <c r="AC25" s="244"/>
      <c r="AD25" s="245"/>
      <c r="AE25" s="245"/>
      <c r="AF25" s="245"/>
      <c r="AG25" s="245"/>
      <c r="AH25" s="245"/>
      <c r="AI25" s="244"/>
      <c r="AJ25" s="244"/>
      <c r="AK25" s="244"/>
      <c r="AL25" s="244"/>
      <c r="AM25" s="244"/>
      <c r="AN25" s="244"/>
      <c r="AO25" s="244"/>
      <c r="AP25" s="244"/>
      <c r="AQ25" s="245"/>
      <c r="AR25" s="245"/>
      <c r="AS25" s="245"/>
      <c r="AT25" s="246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150</v>
      </c>
      <c r="L26" s="172" t="s">
        <v>55</v>
      </c>
      <c r="M26" s="173"/>
      <c r="N26" s="172"/>
      <c r="O26" s="174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2" t="s">
        <v>55</v>
      </c>
      <c r="AJ26" s="173"/>
      <c r="AK26" s="172"/>
      <c r="AL26" s="174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150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90"/>
      <c r="AO27" s="90"/>
      <c r="AP27" s="90"/>
      <c r="AQ27" s="234"/>
      <c r="AR27" s="235"/>
      <c r="AS27" s="235"/>
      <c r="AT27" s="236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150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90"/>
      <c r="AO28" s="90"/>
      <c r="AP28" s="90"/>
      <c r="AQ28" s="105"/>
      <c r="AR28" s="106"/>
      <c r="AS28" s="106"/>
      <c r="AT28" s="10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150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90"/>
      <c r="AO29" s="90"/>
      <c r="AP29" s="90"/>
      <c r="AQ29" s="105"/>
      <c r="AR29" s="106"/>
      <c r="AS29" s="106"/>
      <c r="AT29" s="10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150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90"/>
      <c r="AO30" s="90"/>
      <c r="AP30" s="90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150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90"/>
      <c r="AO31" s="90"/>
      <c r="AP31" s="90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150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90"/>
      <c r="AO32" s="90"/>
      <c r="AP32" s="90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150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90"/>
      <c r="AO33" s="90"/>
      <c r="AP33" s="90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150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90"/>
      <c r="AO34" s="90"/>
      <c r="AP34" s="90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150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90"/>
      <c r="AO35" s="90"/>
      <c r="AP35" s="90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150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150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150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150</v>
      </c>
      <c r="L40" s="172" t="s">
        <v>55</v>
      </c>
      <c r="M40" s="173"/>
      <c r="N40" s="172"/>
      <c r="O40" s="174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2" t="s">
        <v>55</v>
      </c>
      <c r="AJ40" s="173"/>
      <c r="AK40" s="172"/>
      <c r="AL40" s="174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150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150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150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150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150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150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150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150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150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150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150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150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100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295</v>
      </c>
      <c r="G56" s="126"/>
      <c r="H56" s="2"/>
      <c r="I56" s="43">
        <v>1</v>
      </c>
      <c r="J56" s="232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7"/>
      <c r="P56" s="116"/>
      <c r="Q56" s="116"/>
      <c r="R56" s="116"/>
      <c r="S56" s="116"/>
      <c r="T56" s="116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2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7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5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5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21" t="s">
        <v>44</v>
      </c>
      <c r="K58" s="222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21" t="s">
        <v>44</v>
      </c>
      <c r="AH58" s="222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5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5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4" t="s">
        <v>47</v>
      </c>
      <c r="C60" s="225"/>
      <c r="D60" s="225"/>
      <c r="E60" s="225"/>
      <c r="F60" s="226">
        <f>G24</f>
        <v>298</v>
      </c>
      <c r="G60" s="227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2015-02-18T22:51:51Z</dcterms:modified>
</cp:coreProperties>
</file>