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H23" i="1"/>
  <c r="AI52" i="1"/>
  <c r="AG52" i="1"/>
  <c r="AH52" i="1" s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38" i="1" l="1"/>
  <c r="AK24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<sst xmlns="http://schemas.openxmlformats.org/spreadsheetml/2006/main" count="139" uniqueCount="71">
  <si>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</si>
  <si>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</si>
  <si>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</si>
  <si>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</si>
  <si>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</si>
  <si>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</si>
  <si>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</si>
  <si>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</si>
  <si>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</si>
  <si>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</si>
  <si>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</si>
  <si>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</si>
  <si>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</si>
  <si>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</si>
  <si>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</si>
  <si>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</si>
  <si>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</si>
  <si>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</si>
  <si>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</si>
  <si>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</si>
  <si>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</si>
  <si>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</si>
  <si>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</si>
  <si>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</si>
  <si>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</si>
  <si>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</si>
  <si>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</si>
  <si>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</si>
  <si>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</si>
  <si>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</si>
  <si>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</si>
  <si>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</si>
  <si>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</si>
  <si>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</si>
  <si>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</si>
  <si>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</si>
  <si>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</si>
  <si>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</si>
  <si>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</si>
  <si>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</si>
  <si>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</si>
  <si>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</si>
  <si>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</si>
  <si>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</si>
  <si>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</si>
  <si>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</si>
  <si>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</si>
  <si>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</si>
  <si>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</si>
  <si>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</si>
  <si>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</si>
  <si>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</si>
  <si>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</si>
  <si>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</si>
  <si>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</si>
  <si>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</si>
  <si>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</si>
  <si>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</si>
  <si>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</si>
  <si>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</si>
  <si>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</si>
  <si>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S169S169002-10</t>
  </si>
  <si>
    <t>S169S169002-20</t>
  </si>
  <si>
    <t xml:space="preserve">Routing:  STAYS IN CNC DEPT OR PACK DEPT- SEE SUPERVISOR!      </t>
  </si>
  <si>
    <t xml:space="preserve">MR 8/29/14 </t>
  </si>
  <si>
    <t>133 SEC</t>
  </si>
  <si>
    <t>Machine #   HARDING</t>
  </si>
  <si>
    <t>JO</t>
  </si>
  <si>
    <t>BA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</si>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</sst>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I46" sqref="I46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 x14ac:dyDescent="0.3">
      <c r="B2" s="145" t="s">
        <v>24</v>
      </c>
      <c r="C2" s="146"/>
      <c r="D2" s="21"/>
      <c r="E2" s="147" t="s">
        <v>61</v>
      </c>
      <c r="F2" s="148"/>
      <c r="G2" s="149"/>
      <c r="H2" s="22"/>
      <c r="I2" s="2"/>
      <c r="J2" s="143" t="s">
        <v>0</v>
      </c>
      <c r="K2" s="144"/>
      <c r="L2" s="23"/>
      <c r="M2" s="22"/>
      <c r="N2" s="22"/>
      <c r="O2" s="22"/>
      <c r="P2" s="22"/>
      <c r="Q2" s="22"/>
      <c r="R2" s="190" t="s">
        <v>45</v>
      </c>
      <c r="S2" s="191"/>
      <c r="T2" s="192"/>
      <c r="U2" s="143"/>
      <c r="V2" s="146"/>
      <c r="W2" s="184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3"/>
      <c r="AS2" s="146"/>
      <c r="AT2" s="184"/>
    </row>
    <row r="3" spans="2:46" ht="19.5" customHeight="1" x14ac:dyDescent="0.3">
      <c r="B3" s="145" t="s">
        <v>22</v>
      </c>
      <c r="C3" s="146"/>
      <c r="D3" s="24"/>
      <c r="E3" s="147">
        <v>372437</v>
      </c>
      <c r="F3" s="148"/>
      <c r="G3" s="149"/>
      <c r="H3" s="22"/>
      <c r="I3" s="25"/>
      <c r="J3" s="143" t="s">
        <v>25</v>
      </c>
      <c r="K3" s="144"/>
      <c r="L3" s="143" t="s">
        <v>62</v>
      </c>
      <c r="M3" s="146"/>
      <c r="N3" s="146"/>
      <c r="O3" s="144"/>
      <c r="P3" s="22"/>
      <c r="Q3" s="22"/>
      <c r="R3" s="193"/>
      <c r="S3" s="194"/>
      <c r="T3" s="195"/>
      <c r="U3" s="143"/>
      <c r="V3" s="146"/>
      <c r="W3" s="184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3"/>
      <c r="AP3" s="194"/>
      <c r="AQ3" s="195"/>
      <c r="AR3" s="143"/>
      <c r="AS3" s="146"/>
      <c r="AT3" s="184"/>
    </row>
    <row r="4" spans="2:46" ht="19.5" customHeight="1" x14ac:dyDescent="0.3">
      <c r="B4" s="212" t="s">
        <v>23</v>
      </c>
      <c r="C4" s="192"/>
      <c r="D4" s="24"/>
      <c r="E4" s="190">
        <v>220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2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1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6" t="s">
        <v>56</v>
      </c>
      <c r="C6" s="217"/>
      <c r="D6" s="217"/>
      <c r="E6" s="218"/>
      <c r="F6" s="173"/>
      <c r="G6" s="174"/>
      <c r="H6" s="22"/>
      <c r="I6" s="26"/>
      <c r="J6" s="27"/>
      <c r="K6" s="27"/>
      <c r="L6" s="27"/>
      <c r="M6" s="77"/>
      <c r="N6" s="88"/>
      <c r="O6" s="88"/>
      <c r="P6" s="88"/>
      <c r="Q6" s="89"/>
      <c r="R6" s="185" t="s">
        <v>60</v>
      </c>
      <c r="S6" s="186"/>
      <c r="T6" s="186"/>
      <c r="U6" s="186"/>
      <c r="V6" s="186"/>
      <c r="W6" s="187"/>
      <c r="Y6" s="216" t="s">
        <v>56</v>
      </c>
      <c r="Z6" s="217"/>
      <c r="AA6" s="217"/>
      <c r="AB6" s="218"/>
      <c r="AC6" s="173"/>
      <c r="AD6" s="17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5" t="s">
        <v>60</v>
      </c>
      <c r="AP6" s="186"/>
      <c r="AQ6" s="186"/>
      <c r="AR6" s="186"/>
      <c r="AS6" s="186"/>
      <c r="AT6" s="187"/>
    </row>
    <row r="7" spans="2:46" ht="16.5" customHeight="1" x14ac:dyDescent="0.3">
      <c r="B7" s="209" t="s">
        <v>46</v>
      </c>
      <c r="C7" s="210"/>
      <c r="D7" s="210"/>
      <c r="E7" s="210"/>
      <c r="F7" s="210"/>
      <c r="G7" s="210"/>
      <c r="H7" s="210"/>
      <c r="I7" s="210"/>
      <c r="J7" s="210"/>
      <c r="K7" s="210"/>
      <c r="L7" s="211"/>
      <c r="M7" s="76"/>
      <c r="N7" s="175"/>
      <c r="O7" s="176"/>
      <c r="P7" s="176"/>
      <c r="Q7" s="176"/>
      <c r="R7" s="199" t="s">
        <v>57</v>
      </c>
      <c r="S7" s="199"/>
      <c r="T7" s="199"/>
      <c r="U7" s="143" t="s">
        <v>64</v>
      </c>
      <c r="V7" s="146"/>
      <c r="W7" s="184"/>
      <c r="Y7" s="209" t="s">
        <v>46</v>
      </c>
      <c r="Z7" s="210"/>
      <c r="AA7" s="210"/>
      <c r="AB7" s="210"/>
      <c r="AC7" s="210"/>
      <c r="AD7" s="210"/>
      <c r="AE7" s="210"/>
      <c r="AF7" s="210"/>
      <c r="AG7" s="210"/>
      <c r="AH7" s="210"/>
      <c r="AI7" s="211"/>
      <c r="AJ7" s="76"/>
      <c r="AK7" s="175"/>
      <c r="AL7" s="176"/>
      <c r="AM7" s="176"/>
      <c r="AN7" s="176"/>
      <c r="AO7" s="208" t="s">
        <v>57</v>
      </c>
      <c r="AP7" s="208"/>
      <c r="AQ7" s="208"/>
      <c r="AR7" s="143"/>
      <c r="AS7" s="146"/>
      <c r="AT7" s="184"/>
    </row>
    <row r="8" spans="2:46" ht="16.5" customHeight="1" x14ac:dyDescent="0.3">
      <c r="B8" s="212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5"/>
      <c r="O8" s="176"/>
      <c r="P8" s="176"/>
      <c r="Q8" s="176"/>
      <c r="R8" s="208" t="s">
        <v>58</v>
      </c>
      <c r="S8" s="208"/>
      <c r="T8" s="208"/>
      <c r="U8" s="143"/>
      <c r="V8" s="146"/>
      <c r="W8" s="184"/>
      <c r="Y8" s="212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5"/>
      <c r="AL8" s="176"/>
      <c r="AM8" s="176"/>
      <c r="AN8" s="176"/>
      <c r="AO8" s="208" t="s">
        <v>58</v>
      </c>
      <c r="AP8" s="208"/>
      <c r="AQ8" s="208"/>
      <c r="AR8" s="143"/>
      <c r="AS8" s="146"/>
      <c r="AT8" s="184"/>
    </row>
    <row r="9" spans="2:46" ht="16.5" customHeight="1" thickBo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5"/>
      <c r="M9" s="65"/>
      <c r="N9" s="206"/>
      <c r="O9" s="207"/>
      <c r="P9" s="207"/>
      <c r="Q9" s="207"/>
      <c r="R9" s="231" t="s">
        <v>59</v>
      </c>
      <c r="S9" s="231"/>
      <c r="T9" s="231"/>
      <c r="U9" s="203"/>
      <c r="V9" s="204"/>
      <c r="W9" s="205"/>
      <c r="Y9" s="213"/>
      <c r="Z9" s="214"/>
      <c r="AA9" s="214"/>
      <c r="AB9" s="214"/>
      <c r="AC9" s="214"/>
      <c r="AD9" s="214"/>
      <c r="AE9" s="214"/>
      <c r="AF9" s="214"/>
      <c r="AG9" s="214"/>
      <c r="AH9" s="214"/>
      <c r="AI9" s="215"/>
      <c r="AJ9" s="65"/>
      <c r="AK9" s="206"/>
      <c r="AL9" s="207"/>
      <c r="AM9" s="207"/>
      <c r="AN9" s="207"/>
      <c r="AO9" s="231" t="s">
        <v>59</v>
      </c>
      <c r="AP9" s="231"/>
      <c r="AQ9" s="231"/>
      <c r="AR9" s="203"/>
      <c r="AS9" s="204"/>
      <c r="AT9" s="205"/>
    </row>
    <row r="10" spans="2:46" ht="20.25" customHeight="1" x14ac:dyDescent="0.3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80" t="s">
        <v>17</v>
      </c>
      <c r="O10" s="181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0" t="s">
        <v>19</v>
      </c>
      <c r="V10" s="152" t="s">
        <v>28</v>
      </c>
      <c r="W10" s="177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80" t="s">
        <v>17</v>
      </c>
      <c r="AL10" s="181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39" t="s">
        <v>19</v>
      </c>
      <c r="AS10" s="152" t="s">
        <v>28</v>
      </c>
      <c r="AT10" s="177" t="s">
        <v>29</v>
      </c>
    </row>
    <row r="11" spans="2:46" ht="30.75" customHeight="1" thickBot="1" x14ac:dyDescent="0.35">
      <c r="B11" s="151"/>
      <c r="C11" s="153"/>
      <c r="D11" s="179"/>
      <c r="E11" s="179"/>
      <c r="F11" s="153"/>
      <c r="G11" s="179"/>
      <c r="H11" s="155"/>
      <c r="I11" s="155"/>
      <c r="J11" s="155"/>
      <c r="K11" s="155"/>
      <c r="L11" s="155"/>
      <c r="M11" s="155"/>
      <c r="N11" s="182"/>
      <c r="O11" s="183"/>
      <c r="P11" s="166"/>
      <c r="Q11" s="166"/>
      <c r="R11" s="166"/>
      <c r="S11" s="166"/>
      <c r="T11" s="166"/>
      <c r="U11" s="201"/>
      <c r="V11" s="202"/>
      <c r="W11" s="178"/>
      <c r="Y11" s="151"/>
      <c r="Z11" s="153"/>
      <c r="AA11" s="179"/>
      <c r="AB11" s="179"/>
      <c r="AC11" s="153"/>
      <c r="AD11" s="179"/>
      <c r="AE11" s="155"/>
      <c r="AF11" s="155"/>
      <c r="AG11" s="155"/>
      <c r="AH11" s="155"/>
      <c r="AI11" s="155"/>
      <c r="AJ11" s="155"/>
      <c r="AK11" s="182"/>
      <c r="AL11" s="183"/>
      <c r="AM11" s="166"/>
      <c r="AN11" s="166"/>
      <c r="AO11" s="166"/>
      <c r="AP11" s="166"/>
      <c r="AQ11" s="166"/>
      <c r="AR11" s="240"/>
      <c r="AS11" s="202"/>
      <c r="AT11" s="178"/>
    </row>
    <row r="12" spans="2:46" ht="15" customHeight="1" x14ac:dyDescent="0.3">
      <c r="B12" s="162" t="s">
        <v>66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220</v>
      </c>
      <c r="L12" s="170" t="s">
        <v>55</v>
      </c>
      <c r="M12" s="171"/>
      <c r="N12" s="170" t="s">
        <v>65</v>
      </c>
      <c r="O12" s="172"/>
      <c r="P12" s="70"/>
      <c r="Q12" s="70"/>
      <c r="R12" s="70"/>
      <c r="S12" s="71"/>
      <c r="T12" s="72">
        <v>22</v>
      </c>
      <c r="U12" s="72">
        <v>4</v>
      </c>
      <c r="V12" s="54">
        <f>SUM(F13:F23)</f>
        <v>2</v>
      </c>
      <c r="W12" s="55">
        <f>U12/V12</f>
        <v>2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70" t="s">
        <v>55</v>
      </c>
      <c r="AJ12" s="171"/>
      <c r="AK12" s="170"/>
      <c r="AL12" s="172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42178</v>
      </c>
      <c r="C13" s="30" t="s">
        <v>67</v>
      </c>
      <c r="D13" s="30"/>
      <c r="E13" s="30">
        <v>3.5</v>
      </c>
      <c r="F13" s="80">
        <v>2</v>
      </c>
      <c r="G13" s="32">
        <v>64</v>
      </c>
      <c r="H13" s="4" t="e">
        <f>IF(G13="","",(IF(#REF!=0,"",(#REF!*G13*#REF!))))</f>
        <v>#REF!</v>
      </c>
      <c r="I13" s="5">
        <f t="shared" ref="I13:I24" si="0">IF(G13="","",(SUM(E13+F13+Q13)))</f>
        <v>5.5</v>
      </c>
      <c r="J13" s="6">
        <f>SUM(G$12:G13)</f>
        <v>64</v>
      </c>
      <c r="K13" s="6">
        <f>E$4-J13</f>
        <v>156</v>
      </c>
      <c r="L13" s="7">
        <f t="shared" ref="L13:L23" si="1">IF(G13="",0,$T$12*(I13-F13-Q13))</f>
        <v>77</v>
      </c>
      <c r="M13" s="4">
        <f>G13</f>
        <v>64</v>
      </c>
      <c r="N13" s="109">
        <f>IF(L13=0,"",(M13/L13))</f>
        <v>0.83116883116883122</v>
      </c>
      <c r="O13" s="110"/>
      <c r="P13" s="33"/>
      <c r="Q13" s="30">
        <v>0</v>
      </c>
      <c r="R13" s="30">
        <v>0</v>
      </c>
      <c r="S13" s="30">
        <v>0</v>
      </c>
      <c r="T13" s="167"/>
      <c r="U13" s="168"/>
      <c r="V13" s="168"/>
      <c r="W13" s="16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167"/>
      <c r="AR13" s="168"/>
      <c r="AS13" s="168"/>
      <c r="AT13" s="169"/>
    </row>
    <row r="14" spans="2:46" ht="15" customHeight="1" x14ac:dyDescent="0.3">
      <c r="B14" s="29">
        <v>42178</v>
      </c>
      <c r="C14" s="30" t="s">
        <v>68</v>
      </c>
      <c r="D14" s="30"/>
      <c r="E14" s="30">
        <v>4.5</v>
      </c>
      <c r="F14" s="81">
        <v>0</v>
      </c>
      <c r="G14" s="32">
        <v>72</v>
      </c>
      <c r="H14" s="4" t="e">
        <f>IF(G14="","",(IF(#REF!=0,"",(#REF!*G14*#REF!))))</f>
        <v>#REF!</v>
      </c>
      <c r="I14" s="5">
        <f t="shared" si="0"/>
        <v>4.5</v>
      </c>
      <c r="J14" s="6">
        <f>SUM(G$12:G14)</f>
        <v>136</v>
      </c>
      <c r="K14" s="6">
        <f>E$4-J14</f>
        <v>84</v>
      </c>
      <c r="L14" s="7">
        <f t="shared" si="1"/>
        <v>99</v>
      </c>
      <c r="M14" s="4">
        <f t="shared" ref="M14:M23" si="4">G14</f>
        <v>72</v>
      </c>
      <c r="N14" s="109">
        <f t="shared" ref="N14:N23" si="5">IF(L14=0,"",(M14/L14))</f>
        <v>0.72727272727272729</v>
      </c>
      <c r="O14" s="110"/>
      <c r="P14" s="33"/>
      <c r="Q14" s="30">
        <v>0</v>
      </c>
      <c r="R14" s="30">
        <v>0</v>
      </c>
      <c r="S14" s="30">
        <v>0</v>
      </c>
      <c r="T14" s="167" t="s">
        <v>69</v>
      </c>
      <c r="U14" s="168"/>
      <c r="V14" s="168"/>
      <c r="W14" s="16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136</v>
      </c>
      <c r="K15" s="6">
        <f>E$4-J15</f>
        <v>84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 t="s">
        <v>70</v>
      </c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136</v>
      </c>
      <c r="K16" s="6">
        <f t="shared" ref="K16:K24" si="8">E$4-J16</f>
        <v>84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136</v>
      </c>
      <c r="K17" s="6">
        <f t="shared" ref="K17" si="11">E$4-J17</f>
        <v>84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136</v>
      </c>
      <c r="K18" s="6">
        <f t="shared" ref="K18:K20" si="17">E$4-J18</f>
        <v>84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136</v>
      </c>
      <c r="K19" s="6">
        <f t="shared" si="17"/>
        <v>84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136</v>
      </c>
      <c r="K20" s="6">
        <f t="shared" si="17"/>
        <v>84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136</v>
      </c>
      <c r="K21" s="6">
        <f t="shared" si="8"/>
        <v>84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136</v>
      </c>
      <c r="K22" s="6">
        <f t="shared" si="8"/>
        <v>84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136</v>
      </c>
      <c r="K23" s="6">
        <f t="shared" si="8"/>
        <v>84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 x14ac:dyDescent="0.3">
      <c r="B24" s="121" t="s">
        <v>20</v>
      </c>
      <c r="C24" s="122"/>
      <c r="D24" s="52"/>
      <c r="E24" s="62">
        <f>SUM(E13:E23)</f>
        <v>8</v>
      </c>
      <c r="F24" s="62">
        <f>SUM(F13:F23)</f>
        <v>2</v>
      </c>
      <c r="G24" s="62">
        <f>SUM(G13:G23)</f>
        <v>136</v>
      </c>
      <c r="H24" s="84"/>
      <c r="I24" s="62">
        <f t="shared" si="0"/>
        <v>10</v>
      </c>
      <c r="J24" s="85">
        <f>J23</f>
        <v>136</v>
      </c>
      <c r="K24" s="85">
        <f t="shared" si="8"/>
        <v>84</v>
      </c>
      <c r="L24" s="86">
        <f>SUM(L13:L23)</f>
        <v>176</v>
      </c>
      <c r="M24" s="84">
        <f>SUM(M13:M23)</f>
        <v>136</v>
      </c>
      <c r="N24" s="119">
        <f>SUM(M24/L24)</f>
        <v>0.77272727272727271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" thickBot="1" x14ac:dyDescent="0.35">
      <c r="B25" s="159" t="s">
        <v>63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 x14ac:dyDescent="0.3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220</v>
      </c>
      <c r="L26" s="170" t="s">
        <v>55</v>
      </c>
      <c r="M26" s="171"/>
      <c r="N26" s="170"/>
      <c r="O26" s="172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70" t="s">
        <v>55</v>
      </c>
      <c r="AJ26" s="171"/>
      <c r="AK26" s="170"/>
      <c r="AL26" s="172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220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220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/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220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220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220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220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220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220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220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220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220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 x14ac:dyDescent="0.3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220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" thickBot="1" x14ac:dyDescent="0.35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126" t="s">
        <v>39</v>
      </c>
      <c r="Z39" s="127"/>
      <c r="AA39" s="127"/>
      <c r="AB39" s="127"/>
      <c r="AC39" s="127"/>
      <c r="AD39" s="128"/>
      <c r="AE39" s="128"/>
      <c r="AF39" s="128"/>
      <c r="AG39" s="128"/>
      <c r="AH39" s="128"/>
      <c r="AI39" s="127"/>
      <c r="AJ39" s="127"/>
      <c r="AK39" s="127"/>
      <c r="AL39" s="127"/>
      <c r="AM39" s="127"/>
      <c r="AN39" s="127"/>
      <c r="AO39" s="127"/>
      <c r="AP39" s="127"/>
      <c r="AQ39" s="128"/>
      <c r="AR39" s="128"/>
      <c r="AS39" s="128"/>
      <c r="AT39" s="129"/>
    </row>
    <row r="40" spans="2:46" ht="15" customHeight="1" x14ac:dyDescent="0.3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220</v>
      </c>
      <c r="L40" s="170" t="s">
        <v>55</v>
      </c>
      <c r="M40" s="171"/>
      <c r="N40" s="170"/>
      <c r="O40" s="172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70" t="s">
        <v>55</v>
      </c>
      <c r="AJ40" s="171"/>
      <c r="AK40" s="170"/>
      <c r="AL40" s="172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220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220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220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220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220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220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220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220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220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220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220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 x14ac:dyDescent="0.3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220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 x14ac:dyDescent="0.35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 x14ac:dyDescent="0.3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 x14ac:dyDescent="0.3">
      <c r="B56" s="131" t="s">
        <v>51</v>
      </c>
      <c r="C56" s="132"/>
      <c r="D56" s="132"/>
      <c r="E56" s="132"/>
      <c r="F56" s="123">
        <v>136</v>
      </c>
      <c r="G56" s="124"/>
      <c r="H56" s="2"/>
      <c r="I56" s="43">
        <v>1</v>
      </c>
      <c r="J56" s="230" t="s">
        <v>43</v>
      </c>
      <c r="K56" s="137"/>
      <c r="L56" s="44">
        <f>SUMIF($R$13:$R$23,1,$Q$13:$Q$50)+SUMIF($R$27:$R$37,1,$Q$27:$Q$37)+SUMIF($R$41:$R$51,1,$Q$41:$Q$51)</f>
        <v>0</v>
      </c>
      <c r="M56" s="140"/>
      <c r="N56" s="140"/>
      <c r="O56" s="235"/>
      <c r="P56" s="114"/>
      <c r="Q56" s="114"/>
      <c r="R56" s="114"/>
      <c r="S56" s="114"/>
      <c r="T56" s="114"/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30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5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9" t="s">
        <v>44</v>
      </c>
      <c r="K58" s="220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9" t="s">
        <v>44</v>
      </c>
      <c r="AH58" s="220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222" t="s">
        <v>47</v>
      </c>
      <c r="C60" s="223"/>
      <c r="D60" s="223"/>
      <c r="E60" s="223"/>
      <c r="F60" s="224">
        <f>G24</f>
        <v>136</v>
      </c>
      <c r="G60" s="225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 x14ac:dyDescent="0.3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2015-06-26T18:19:09Z</dcterms:modified>
</cp:coreProperties>
</file>