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C57" i="1" l="1"/>
  <c r="AH23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38" i="1" l="1"/>
  <c r="AK52" i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<sst xmlns="http://schemas.openxmlformats.org/spreadsheetml/2006/main" count="145" uniqueCount="77">
  <si>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</si>
  <si>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</si>
  <si>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</si>
  <si>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</si>
  <si>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</si>
  <si>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</si>
  <si>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</si>
  <si>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</si>
  <si>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</si>
  <si>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</si>
  <si>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</si>
  <si>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</si>
  <si>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</si>
  <si>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</si>
  <si>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</si>
  <si>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</si>
  <si>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</si>
  <si>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</si>
  <si>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</si>
  <si>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</si>
  <si>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</si>
  <si>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</si>
  <si>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</si>
  <si>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</si>
  <si>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</si>
  <si>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</si>
  <si>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</si>
  <si>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</si>
  <si>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</si>
  <si>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</si>
  <si>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</si>
  <si>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</si>
  <si>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</si>
  <si>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</si>
  <si>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</si>
  <si>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</si>
  <si>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</si>
  <si>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</si>
  <si>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</si>
  <si>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</si>
  <si>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</si>
  <si>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</si>
  <si>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</si>
  <si>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</si>
  <si>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</si>
  <si>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</si>
  <si>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</si>
  <si>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</si>
  <si>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</si>
  <si>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</si>
  <si>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</si>
  <si>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</si>
  <si>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</si>
  <si>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</si>
  <si>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</si>
  <si>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</si>
  <si>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</si>
  <si>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</si>
  <si>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</si>
  <si>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</si>
  <si>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</si>
  <si>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S169S169002-10</t>
  </si>
  <si>
    <t>S169S169002-20</t>
  </si>
  <si>
    <t>Machine #   T42</t>
  </si>
  <si>
    <t xml:space="preserve">Routing:  STAYS IN CNC DEPT OR PACK DEPT- SEE SUPERVISOR!      </t>
  </si>
  <si>
    <t xml:space="preserve">MR 8/29/14 </t>
  </si>
  <si>
    <t>133 SEC</t>
  </si>
  <si>
    <t>SHELF MS- C2</t>
  </si>
  <si>
    <t>BJ</t>
  </si>
  <si>
    <t>YES</t>
  </si>
  <si>
    <t>JC</t>
  </si>
  <si>
    <t>NO</t>
  </si>
  <si>
    <t>JD</t>
  </si>
  <si>
    <t>BA</t>
  </si>
  <si>
    <t>JO</t>
  </si>
  <si>
    <t>JOB OUT</t>
  </si>
  <si>
    <t>No parts@mach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</si>
</sst>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9" borderId="2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37" xfId="0" applyFont="1" applyFill="1" applyBorder="1" applyAlignment="1">
      <alignment horizontal="center" vertical="center" textRotation="90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25" zoomScale="90" zoomScaleNormal="90" workbookViewId="0">
      <selection activeCell="F57" sqref="F57:G57"/>
    </sheetView>
  </sheetViews>
  <sheetFormatPr defaultColWidth="9.140625"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 x14ac:dyDescent="0.25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/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 x14ac:dyDescent="0.25">
      <c r="B3" s="224" t="s">
        <v>22</v>
      </c>
      <c r="C3" s="204"/>
      <c r="D3" s="24"/>
      <c r="E3" s="225">
        <v>380841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>
        <v>361455</v>
      </c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 x14ac:dyDescent="0.25">
      <c r="B4" s="206" t="s">
        <v>23</v>
      </c>
      <c r="C4" s="208"/>
      <c r="D4" s="24"/>
      <c r="E4" s="229">
        <v>175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 x14ac:dyDescent="0.25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 x14ac:dyDescent="0.25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41" t="s">
        <v>57</v>
      </c>
      <c r="S7" s="241"/>
      <c r="T7" s="241"/>
      <c r="U7" s="203" t="s">
        <v>65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 x14ac:dyDescent="0.25">
      <c r="B8" s="206" t="s">
        <v>67</v>
      </c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 x14ac:dyDescent="0.3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 x14ac:dyDescent="0.25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42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 x14ac:dyDescent="0.3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43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 x14ac:dyDescent="0.25">
      <c r="B12" s="150" t="s">
        <v>63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175</v>
      </c>
      <c r="L12" s="153" t="s">
        <v>55</v>
      </c>
      <c r="M12" s="154"/>
      <c r="N12" s="153" t="s">
        <v>66</v>
      </c>
      <c r="O12" s="155"/>
      <c r="P12" s="70"/>
      <c r="Q12" s="70"/>
      <c r="R12" s="70"/>
      <c r="S12" s="71"/>
      <c r="T12" s="72">
        <v>22</v>
      </c>
      <c r="U12" s="72">
        <v>4</v>
      </c>
      <c r="V12" s="54">
        <f>SUM(F13:F23)</f>
        <v>3</v>
      </c>
      <c r="W12" s="55">
        <f>U12/V12</f>
        <v>1.3333333333333333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42244</v>
      </c>
      <c r="C13" s="30" t="s">
        <v>73</v>
      </c>
      <c r="D13" s="30"/>
      <c r="E13" s="30">
        <v>0</v>
      </c>
      <c r="F13" s="80">
        <v>3</v>
      </c>
      <c r="G13" s="32">
        <v>2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2</v>
      </c>
      <c r="K13" s="6">
        <f>E$4-J13</f>
        <v>173</v>
      </c>
      <c r="L13" s="7">
        <f t="shared" ref="L13:L23" si="1">IF(G13="",0,$T$12*(I13-F13-Q13))</f>
        <v>0</v>
      </c>
      <c r="M13" s="4">
        <f>G13</f>
        <v>2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 x14ac:dyDescent="0.25">
      <c r="B14" s="29">
        <v>42247</v>
      </c>
      <c r="C14" s="30" t="s">
        <v>68</v>
      </c>
      <c r="D14" s="30"/>
      <c r="E14" s="30">
        <v>8</v>
      </c>
      <c r="F14" s="81">
        <v>0</v>
      </c>
      <c r="G14" s="32">
        <v>82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84</v>
      </c>
      <c r="K14" s="6">
        <f>E$4-J14</f>
        <v>91</v>
      </c>
      <c r="L14" s="7">
        <f t="shared" si="1"/>
        <v>176</v>
      </c>
      <c r="M14" s="4">
        <f t="shared" ref="M14:M23" si="4">G14</f>
        <v>82</v>
      </c>
      <c r="N14" s="134">
        <f t="shared" ref="N14:N23" si="5">IF(L14=0,"",(M14/L14))</f>
        <v>0.46590909090909088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 x14ac:dyDescent="0.25">
      <c r="B15" s="29">
        <v>42247</v>
      </c>
      <c r="C15" s="30" t="s">
        <v>74</v>
      </c>
      <c r="D15" s="30"/>
      <c r="E15" s="30">
        <v>6</v>
      </c>
      <c r="F15" s="81">
        <v>0</v>
      </c>
      <c r="G15" s="32">
        <v>93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177</v>
      </c>
      <c r="K15" s="6">
        <f>E$4-J15</f>
        <v>-2</v>
      </c>
      <c r="L15" s="7">
        <f t="shared" si="1"/>
        <v>132</v>
      </c>
      <c r="M15" s="4">
        <f t="shared" si="4"/>
        <v>93</v>
      </c>
      <c r="N15" s="134">
        <f t="shared" si="5"/>
        <v>0.70454545454545459</v>
      </c>
      <c r="O15" s="135"/>
      <c r="P15" s="33"/>
      <c r="Q15" s="8">
        <v>0</v>
      </c>
      <c r="R15" s="8">
        <v>0</v>
      </c>
      <c r="S15" s="8">
        <v>0</v>
      </c>
      <c r="T15" s="171" t="s">
        <v>75</v>
      </c>
      <c r="U15" s="172"/>
      <c r="V15" s="172"/>
      <c r="W15" s="173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 x14ac:dyDescent="0.25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177</v>
      </c>
      <c r="K16" s="6">
        <f t="shared" ref="K16:K24" si="8">E$4-J16</f>
        <v>-2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/>
      <c r="R16" s="8"/>
      <c r="S16" s="8"/>
      <c r="T16" s="165" t="s">
        <v>76</v>
      </c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 x14ac:dyDescent="0.25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177</v>
      </c>
      <c r="K17" s="6">
        <f t="shared" ref="K17" si="11">E$4-J17</f>
        <v>-2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 x14ac:dyDescent="0.25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177</v>
      </c>
      <c r="K18" s="6">
        <f t="shared" ref="K18:K20" si="17">E$4-J18</f>
        <v>-2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177</v>
      </c>
      <c r="K19" s="6">
        <f t="shared" si="17"/>
        <v>-2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177</v>
      </c>
      <c r="K20" s="6">
        <f t="shared" si="17"/>
        <v>-2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177</v>
      </c>
      <c r="K21" s="6">
        <f t="shared" si="8"/>
        <v>-2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177</v>
      </c>
      <c r="K22" s="6">
        <f t="shared" si="8"/>
        <v>-2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177</v>
      </c>
      <c r="K23" s="6">
        <f t="shared" si="8"/>
        <v>-2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 x14ac:dyDescent="0.25">
      <c r="B24" s="139" t="s">
        <v>20</v>
      </c>
      <c r="C24" s="140"/>
      <c r="D24" s="52"/>
      <c r="E24" s="62">
        <f>SUM(E13:E23)</f>
        <v>14</v>
      </c>
      <c r="F24" s="62">
        <f>SUM(F13:F23)</f>
        <v>3</v>
      </c>
      <c r="G24" s="62">
        <f>SUM(G13:G23)</f>
        <v>177</v>
      </c>
      <c r="H24" s="84"/>
      <c r="I24" s="62">
        <f t="shared" si="0"/>
        <v>17</v>
      </c>
      <c r="J24" s="85">
        <f>J23</f>
        <v>177</v>
      </c>
      <c r="K24" s="85">
        <f t="shared" si="8"/>
        <v>-2</v>
      </c>
      <c r="L24" s="86">
        <f>SUM(L13:L23)</f>
        <v>308</v>
      </c>
      <c r="M24" s="84">
        <f>SUM(M13:M23)</f>
        <v>177</v>
      </c>
      <c r="N24" s="141">
        <f>SUM(M24/L24)</f>
        <v>0.57467532467532467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 x14ac:dyDescent="0.3">
      <c r="B25" s="244" t="s">
        <v>64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 x14ac:dyDescent="0.25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175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175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175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175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175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175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175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175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175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175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175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175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 x14ac:dyDescent="0.25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175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 x14ac:dyDescent="0.3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 x14ac:dyDescent="0.25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175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175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175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175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175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175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175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175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175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175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175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175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 x14ac:dyDescent="0.25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175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 x14ac:dyDescent="0.3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 x14ac:dyDescent="0.25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 x14ac:dyDescent="0.25">
      <c r="B56" s="107" t="s">
        <v>51</v>
      </c>
      <c r="C56" s="108"/>
      <c r="D56" s="108"/>
      <c r="E56" s="108"/>
      <c r="F56" s="109">
        <v>209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42244</v>
      </c>
      <c r="N56" s="113"/>
      <c r="O56" s="239">
        <v>0.95138888888888884</v>
      </c>
      <c r="P56" s="114"/>
      <c r="Q56" s="114"/>
      <c r="R56" s="240" t="s">
        <v>71</v>
      </c>
      <c r="S56" s="114"/>
      <c r="T56" s="240" t="s">
        <v>70</v>
      </c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>
        <v>42247</v>
      </c>
      <c r="N57" s="113"/>
      <c r="O57" s="121">
        <v>0.97569444444444453</v>
      </c>
      <c r="P57" s="114"/>
      <c r="Q57" s="114"/>
      <c r="R57" s="240" t="s">
        <v>69</v>
      </c>
      <c r="S57" s="114"/>
      <c r="T57" s="240" t="s">
        <v>72</v>
      </c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101" t="s">
        <v>47</v>
      </c>
      <c r="C60" s="102"/>
      <c r="D60" s="102"/>
      <c r="E60" s="102"/>
      <c r="F60" s="103">
        <f>G24</f>
        <v>177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 x14ac:dyDescent="0.25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2014-08-11T12:28:54Z</cp:lastPrinted>
  <dcterms:created xsi:type="dcterms:W3CDTF">2014-06-10T19:48:08Z</dcterms:created>
  <dcterms:modified xsi:type="dcterms:W3CDTF">2015-09-12T12:10:08Z</dcterms:modified>
</cp:coreProperties>
</file>