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H23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I52" l="1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38" l="1"/>
  <c r="AK52"/>
  <c r="AK24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<sst xmlns="http://schemas.openxmlformats.org/spreadsheetml/2006/main" count="144" uniqueCount="77">
  <si>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</si>
  <si>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</si>
  <si>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</si>
  <si>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</si>
  <si>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</si>
  <si>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</si>
  <si>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</si>
  <si>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</si>
  <si>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</si>
  <si>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</si>
  <si>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</si>
  <si>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</si>
  <si>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</si>
  <si>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</si>
  <si>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</si>
  <si>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</si>
  <si>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</si>
  <si>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</si>
  <si>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</si>
  <si>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</si>
  <si>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</si>
  <si>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</si>
  <si>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</si>
  <si>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</si>
  <si>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</si>
  <si>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</si>
  <si>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</si>
  <si>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</si>
  <si>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</si>
  <si>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</si>
  <si>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</si>
  <si>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</si>
  <si>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</si>
  <si>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</si>
  <si>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</si>
  <si>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</si>
  <si>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</si>
  <si>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</si>
  <si>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</si>
  <si>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</si>
  <si>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</si>
  <si>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</si>
  <si>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</si>
  <si>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</si>
  <si>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</si>
  <si>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</si>
  <si>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</si>
  <si>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</si>
  <si>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</si>
  <si>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</si>
  <si>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</si>
  <si>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</si>
  <si>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</si>
  <si>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</si>
  <si>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</si>
  <si>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</si>
  <si>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</si>
  <si>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</si>
  <si>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</si>
  <si>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</si>
  <si>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</si>
  <si>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S20S20001</t>
  </si>
  <si>
    <t>Machine #   OKUMA</t>
  </si>
  <si>
    <t>Machine # OKUMA</t>
  </si>
  <si>
    <t>A</t>
  </si>
  <si>
    <t>B</t>
  </si>
  <si>
    <t>MR 7/15/14</t>
  </si>
  <si>
    <t>MR 7/21/14</t>
  </si>
  <si>
    <t>Routing:        HOLD IN CNC AREA FOR OP "B"</t>
  </si>
  <si>
    <t>Routing:  PACK DEPT</t>
  </si>
  <si>
    <t>12 MIN</t>
  </si>
  <si>
    <t>3 M 12 SEC</t>
  </si>
  <si>
    <t>S20S20001-10</t>
  </si>
  <si>
    <t>JO/BA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</si>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</sst>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3"/>
      <c r="V2" s="146"/>
      <c r="W2" s="183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3"/>
      <c r="AS2" s="146"/>
      <c r="AT2" s="183"/>
    </row>
    <row r="3" spans="2:46" ht="19.5" customHeight="1">
      <c r="B3" s="145" t="s">
        <v>22</v>
      </c>
      <c r="C3" s="146"/>
      <c r="D3" s="24"/>
      <c r="E3" s="147">
        <v>359733</v>
      </c>
      <c r="F3" s="148"/>
      <c r="G3" s="149"/>
      <c r="H3" s="22"/>
      <c r="I3" s="25"/>
      <c r="J3" s="143" t="s">
        <v>25</v>
      </c>
      <c r="K3" s="144"/>
      <c r="L3" s="143" t="s">
        <v>72</v>
      </c>
      <c r="M3" s="146"/>
      <c r="N3" s="146"/>
      <c r="O3" s="144"/>
      <c r="P3" s="22"/>
      <c r="Q3" s="22"/>
      <c r="R3" s="192"/>
      <c r="S3" s="193"/>
      <c r="T3" s="194"/>
      <c r="U3" s="143"/>
      <c r="V3" s="146"/>
      <c r="W3" s="183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2"/>
      <c r="AP3" s="193"/>
      <c r="AQ3" s="194"/>
      <c r="AR3" s="143"/>
      <c r="AS3" s="146"/>
      <c r="AT3" s="183"/>
    </row>
    <row r="4" spans="2:46" ht="19.5" customHeight="1">
      <c r="B4" s="210" t="s">
        <v>23</v>
      </c>
      <c r="C4" s="191"/>
      <c r="D4" s="24"/>
      <c r="E4" s="189">
        <v>150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3" t="s">
        <v>66</v>
      </c>
      <c r="V7" s="146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3"/>
      <c r="AS7" s="146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3" t="s">
        <v>67</v>
      </c>
      <c r="V8" s="146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3"/>
      <c r="AS8" s="146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9" t="s">
        <v>17</v>
      </c>
      <c r="O10" s="180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9" t="s">
        <v>19</v>
      </c>
      <c r="V10" s="152" t="s">
        <v>28</v>
      </c>
      <c r="W10" s="176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9" t="s">
        <v>17</v>
      </c>
      <c r="AL10" s="180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9" t="s">
        <v>19</v>
      </c>
      <c r="AS10" s="152" t="s">
        <v>28</v>
      </c>
      <c r="AT10" s="176" t="s">
        <v>29</v>
      </c>
    </row>
    <row r="11" spans="2:46" ht="30.75" customHeight="1" thickBot="1">
      <c r="B11" s="151"/>
      <c r="C11" s="153"/>
      <c r="D11" s="178"/>
      <c r="E11" s="178"/>
      <c r="F11" s="153"/>
      <c r="G11" s="178"/>
      <c r="H11" s="155"/>
      <c r="I11" s="155"/>
      <c r="J11" s="155"/>
      <c r="K11" s="155"/>
      <c r="L11" s="155"/>
      <c r="M11" s="155"/>
      <c r="N11" s="181"/>
      <c r="O11" s="182"/>
      <c r="P11" s="166"/>
      <c r="Q11" s="166"/>
      <c r="R11" s="166"/>
      <c r="S11" s="166"/>
      <c r="T11" s="166"/>
      <c r="U11" s="200"/>
      <c r="V11" s="201"/>
      <c r="W11" s="177"/>
      <c r="Y11" s="151"/>
      <c r="Z11" s="153"/>
      <c r="AA11" s="178"/>
      <c r="AB11" s="178"/>
      <c r="AC11" s="153"/>
      <c r="AD11" s="178"/>
      <c r="AE11" s="155"/>
      <c r="AF11" s="155"/>
      <c r="AG11" s="155"/>
      <c r="AH11" s="155"/>
      <c r="AI11" s="155"/>
      <c r="AJ11" s="155"/>
      <c r="AK11" s="181"/>
      <c r="AL11" s="182"/>
      <c r="AM11" s="166"/>
      <c r="AN11" s="166"/>
      <c r="AO11" s="166"/>
      <c r="AP11" s="166"/>
      <c r="AQ11" s="166"/>
      <c r="AR11" s="200"/>
      <c r="AS11" s="201"/>
      <c r="AT11" s="177"/>
    </row>
    <row r="12" spans="2:46" ht="15" customHeight="1">
      <c r="B12" s="162" t="s">
        <v>62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150</v>
      </c>
      <c r="L12" s="167" t="s">
        <v>55</v>
      </c>
      <c r="M12" s="168"/>
      <c r="N12" s="167" t="s">
        <v>70</v>
      </c>
      <c r="O12" s="169"/>
      <c r="P12" s="70"/>
      <c r="Q12" s="70"/>
      <c r="R12" s="70" t="s">
        <v>64</v>
      </c>
      <c r="S12" s="71"/>
      <c r="T12" s="72">
        <v>4</v>
      </c>
      <c r="U12" s="72">
        <v>4</v>
      </c>
      <c r="V12" s="54">
        <f>SUM(F13:F23)</f>
        <v>0</v>
      </c>
      <c r="W12" s="55" t="e">
        <f>U12/V12</f>
        <v>#DIV/0!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42037</v>
      </c>
      <c r="C13" s="30" t="s">
        <v>73</v>
      </c>
      <c r="D13" s="30"/>
      <c r="E13" s="30">
        <v>6.5</v>
      </c>
      <c r="F13" s="80">
        <v>0</v>
      </c>
      <c r="G13" s="32">
        <v>68</v>
      </c>
      <c r="H13" s="4" t="e">
        <f>IF(G13="","",(IF(#REF!=0,"",(#REF!*G13*#REF!))))</f>
        <v>#REF!</v>
      </c>
      <c r="I13" s="5">
        <f t="shared" ref="I13:I24" si="0">IF(G13="","",(SUM(E13+F13+Q13)))</f>
        <v>6.5</v>
      </c>
      <c r="J13" s="6">
        <f>SUM(G$12:G13)</f>
        <v>68</v>
      </c>
      <c r="K13" s="6">
        <f>E$4-J13</f>
        <v>82</v>
      </c>
      <c r="L13" s="7">
        <f t="shared" ref="L13:L23" si="1">IF(G13="",0,$T$12*(I13-F13-Q13))</f>
        <v>26</v>
      </c>
      <c r="M13" s="4">
        <f>G13</f>
        <v>68</v>
      </c>
      <c r="N13" s="109">
        <f>IF(L13=0,"",(M13/L13))</f>
        <v>2.6153846153846154</v>
      </c>
      <c r="O13" s="110"/>
      <c r="P13" s="33"/>
      <c r="Q13" s="30">
        <v>0</v>
      </c>
      <c r="R13" s="30">
        <v>0</v>
      </c>
      <c r="S13" s="30">
        <v>0</v>
      </c>
      <c r="T13" s="219"/>
      <c r="U13" s="220"/>
      <c r="V13" s="220"/>
      <c r="W13" s="22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42038</v>
      </c>
      <c r="C14" s="30" t="s">
        <v>73</v>
      </c>
      <c r="D14" s="30"/>
      <c r="E14" s="30">
        <v>10</v>
      </c>
      <c r="F14" s="81">
        <v>0</v>
      </c>
      <c r="G14" s="32">
        <v>100</v>
      </c>
      <c r="H14" s="4" t="e">
        <f>IF(G14="","",(IF(#REF!=0,"",(#REF!*G14*#REF!))))</f>
        <v>#REF!</v>
      </c>
      <c r="I14" s="5">
        <f t="shared" si="0"/>
        <v>10</v>
      </c>
      <c r="J14" s="6">
        <f>SUM(G$12:G14)</f>
        <v>168</v>
      </c>
      <c r="K14" s="6">
        <f>E$4-J14</f>
        <v>-18</v>
      </c>
      <c r="L14" s="7">
        <f t="shared" si="1"/>
        <v>40</v>
      </c>
      <c r="M14" s="4">
        <f t="shared" ref="M14:M23" si="4">G14</f>
        <v>100</v>
      </c>
      <c r="N14" s="109">
        <f t="shared" ref="N14:N23" si="5">IF(L14=0,"",(M14/L14))</f>
        <v>2.5</v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42039</v>
      </c>
      <c r="C15" s="30" t="s">
        <v>74</v>
      </c>
      <c r="D15" s="30"/>
      <c r="E15" s="30">
        <v>6</v>
      </c>
      <c r="F15" s="81">
        <v>0</v>
      </c>
      <c r="G15" s="32">
        <v>75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243</v>
      </c>
      <c r="K15" s="6">
        <f>E$4-J15</f>
        <v>-93</v>
      </c>
      <c r="L15" s="7">
        <f t="shared" si="1"/>
        <v>24</v>
      </c>
      <c r="M15" s="4">
        <f t="shared" si="4"/>
        <v>75</v>
      </c>
      <c r="N15" s="109">
        <f t="shared" si="5"/>
        <v>3.125</v>
      </c>
      <c r="O15" s="110"/>
      <c r="P15" s="33"/>
      <c r="Q15" s="8">
        <v>0</v>
      </c>
      <c r="R15" s="8">
        <v>0</v>
      </c>
      <c r="S15" s="8">
        <v>0</v>
      </c>
      <c r="T15" s="219" t="s">
        <v>75</v>
      </c>
      <c r="U15" s="220"/>
      <c r="V15" s="220"/>
      <c r="W15" s="2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243</v>
      </c>
      <c r="K16" s="6">
        <f t="shared" ref="K16:K24" si="8">E$4-J16</f>
        <v>-93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 t="s">
        <v>76</v>
      </c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243</v>
      </c>
      <c r="K17" s="6">
        <f t="shared" ref="K17" si="11">E$4-J17</f>
        <v>-93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243</v>
      </c>
      <c r="K18" s="6">
        <f t="shared" ref="K18:K20" si="17">E$4-J18</f>
        <v>-93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243</v>
      </c>
      <c r="K19" s="6">
        <f t="shared" si="17"/>
        <v>-93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243</v>
      </c>
      <c r="K20" s="6">
        <f t="shared" si="17"/>
        <v>-93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243</v>
      </c>
      <c r="K21" s="6">
        <f t="shared" si="8"/>
        <v>-93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243</v>
      </c>
      <c r="K22" s="6">
        <f t="shared" si="8"/>
        <v>-93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243</v>
      </c>
      <c r="K23" s="6">
        <f t="shared" si="8"/>
        <v>-93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22.5</v>
      </c>
      <c r="F24" s="62">
        <f>SUM(F13:F23)</f>
        <v>0</v>
      </c>
      <c r="G24" s="62">
        <f>SUM(G13:G23)</f>
        <v>243</v>
      </c>
      <c r="H24" s="84"/>
      <c r="I24" s="62">
        <f t="shared" si="0"/>
        <v>22.5</v>
      </c>
      <c r="J24" s="85">
        <f>J23</f>
        <v>243</v>
      </c>
      <c r="K24" s="85">
        <f t="shared" si="8"/>
        <v>-93</v>
      </c>
      <c r="L24" s="86">
        <f>SUM(L13:L23)</f>
        <v>90</v>
      </c>
      <c r="M24" s="84">
        <f>SUM(M13:M23)</f>
        <v>243</v>
      </c>
      <c r="N24" s="119">
        <f>SUM(M24/L24)</f>
        <v>2.7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68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2" t="s">
        <v>63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67" t="s">
        <v>55</v>
      </c>
      <c r="M26" s="168"/>
      <c r="N26" s="170" t="s">
        <v>71</v>
      </c>
      <c r="O26" s="171"/>
      <c r="P26" s="70"/>
      <c r="Q26" s="70"/>
      <c r="R26" s="70" t="s">
        <v>65</v>
      </c>
      <c r="S26" s="71"/>
      <c r="T26" s="73">
        <v>15</v>
      </c>
      <c r="U26" s="74">
        <v>2</v>
      </c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150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69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243</v>
      </c>
      <c r="G56" s="124"/>
      <c r="H56" s="2"/>
      <c r="I56" s="43">
        <v>1</v>
      </c>
      <c r="J56" s="231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6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1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6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243</v>
      </c>
      <c r="G60" s="226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2015-02-18T18:28:28Z</dcterms:modified>
</cp:coreProperties>
</file>