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H23" i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C57" i="1" l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38" i="1" l="1"/>
  <c r="AK52" i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<sst xmlns="http://schemas.openxmlformats.org/spreadsheetml/2006/main" count="147" uniqueCount="77">
  <si>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</si>
  <si>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</si>
  <si>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</si>
  <si>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</si>
  <si>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</si>
  <si>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</si>
  <si>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</si>
  <si>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</si>
  <si>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</si>
  <si>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</si>
  <si>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</si>
  <si>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</si>
  <si>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</si>
  <si>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</si>
  <si>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</si>
  <si>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</si>
  <si>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</si>
  <si>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</si>
  <si>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</si>
  <si>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</si>
  <si>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</si>
  <si>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</si>
  <si>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</si>
  <si>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</si>
  <si>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</si>
  <si>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</si>
  <si>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</si>
  <si>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</si>
  <si>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</si>
  <si>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</si>
  <si>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</si>
  <si>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</si>
  <si>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</si>
  <si>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</si>
  <si>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</si>
  <si>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</si>
  <si>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</si>
  <si>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</si>
  <si>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</si>
  <si>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</si>
  <si>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</si>
  <si>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</si>
  <si>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</si>
  <si>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</si>
  <si>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</si>
  <si>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</si>
  <si>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</si>
  <si>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</si>
  <si>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</si>
  <si>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</si>
  <si>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</si>
  <si>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</si>
  <si>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</si>
  <si>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</si>
  <si>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</si>
  <si>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</si>
  <si>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</si>
  <si>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</si>
  <si>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</si>
  <si>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</si>
  <si>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</si>
  <si>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S20S20001</t>
  </si>
  <si>
    <t>Machine #   OKUMA</t>
  </si>
  <si>
    <t>Machine # OKUMA</t>
  </si>
  <si>
    <t>A</t>
  </si>
  <si>
    <t>B</t>
  </si>
  <si>
    <t>MR 7/15/14</t>
  </si>
  <si>
    <t>MR 7/21/14</t>
  </si>
  <si>
    <t>Routing:        HOLD IN CNC AREA FOR OP "B"</t>
  </si>
  <si>
    <t>Routing:  PACK DEPT</t>
  </si>
  <si>
    <t>12 MIN</t>
  </si>
  <si>
    <t>3 M 12 SEC</t>
  </si>
  <si>
    <t>S20S20001-10</t>
  </si>
  <si>
    <t>BA</t>
  </si>
  <si>
    <t>BJ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</si>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</sst>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T18" sqref="T18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 x14ac:dyDescent="0.3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/>
      <c r="M2" s="22"/>
      <c r="N2" s="22"/>
      <c r="O2" s="22"/>
      <c r="P2" s="22"/>
      <c r="Q2" s="22"/>
      <c r="R2" s="189" t="s">
        <v>45</v>
      </c>
      <c r="S2" s="190"/>
      <c r="T2" s="191"/>
      <c r="U2" s="143"/>
      <c r="V2" s="146"/>
      <c r="W2" s="183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3"/>
      <c r="AS2" s="146"/>
      <c r="AT2" s="183"/>
    </row>
    <row r="3" spans="2:46" ht="19.5" customHeight="1" x14ac:dyDescent="0.3">
      <c r="B3" s="145" t="s">
        <v>22</v>
      </c>
      <c r="C3" s="146"/>
      <c r="D3" s="24"/>
      <c r="E3" s="147">
        <v>372433</v>
      </c>
      <c r="F3" s="148"/>
      <c r="G3" s="149"/>
      <c r="H3" s="22"/>
      <c r="I3" s="25"/>
      <c r="J3" s="143" t="s">
        <v>25</v>
      </c>
      <c r="K3" s="144"/>
      <c r="L3" s="143" t="s">
        <v>72</v>
      </c>
      <c r="M3" s="146"/>
      <c r="N3" s="146"/>
      <c r="O3" s="144"/>
      <c r="P3" s="22"/>
      <c r="Q3" s="22"/>
      <c r="R3" s="192"/>
      <c r="S3" s="193"/>
      <c r="T3" s="194"/>
      <c r="U3" s="143"/>
      <c r="V3" s="146"/>
      <c r="W3" s="183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2"/>
      <c r="AP3" s="193"/>
      <c r="AQ3" s="194"/>
      <c r="AR3" s="143"/>
      <c r="AS3" s="146"/>
      <c r="AT3" s="183"/>
    </row>
    <row r="4" spans="2:46" ht="19.5" customHeight="1" x14ac:dyDescent="0.3">
      <c r="B4" s="210" t="s">
        <v>23</v>
      </c>
      <c r="C4" s="191"/>
      <c r="D4" s="24"/>
      <c r="E4" s="189">
        <v>400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 x14ac:dyDescent="0.3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 x14ac:dyDescent="0.3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3" t="s">
        <v>66</v>
      </c>
      <c r="V7" s="146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3"/>
      <c r="AS7" s="146"/>
      <c r="AT7" s="183"/>
    </row>
    <row r="8" spans="2:46" ht="16.5" customHeight="1" x14ac:dyDescent="0.3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3" t="s">
        <v>67</v>
      </c>
      <c r="V8" s="146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3"/>
      <c r="AS8" s="146"/>
      <c r="AT8" s="183"/>
    </row>
    <row r="9" spans="2:46" ht="16.5" customHeight="1" thickBot="1" x14ac:dyDescent="0.35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 x14ac:dyDescent="0.3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9" t="s">
        <v>17</v>
      </c>
      <c r="O10" s="180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199" t="s">
        <v>19</v>
      </c>
      <c r="V10" s="152" t="s">
        <v>28</v>
      </c>
      <c r="W10" s="176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9" t="s">
        <v>17</v>
      </c>
      <c r="AL10" s="180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199" t="s">
        <v>19</v>
      </c>
      <c r="AS10" s="152" t="s">
        <v>28</v>
      </c>
      <c r="AT10" s="176" t="s">
        <v>29</v>
      </c>
    </row>
    <row r="11" spans="2:46" ht="30.75" customHeight="1" thickBot="1" x14ac:dyDescent="0.35">
      <c r="B11" s="151"/>
      <c r="C11" s="153"/>
      <c r="D11" s="178"/>
      <c r="E11" s="178"/>
      <c r="F11" s="153"/>
      <c r="G11" s="178"/>
      <c r="H11" s="155"/>
      <c r="I11" s="155"/>
      <c r="J11" s="155"/>
      <c r="K11" s="155"/>
      <c r="L11" s="155"/>
      <c r="M11" s="155"/>
      <c r="N11" s="181"/>
      <c r="O11" s="182"/>
      <c r="P11" s="166"/>
      <c r="Q11" s="166"/>
      <c r="R11" s="166"/>
      <c r="S11" s="166"/>
      <c r="T11" s="166"/>
      <c r="U11" s="200"/>
      <c r="V11" s="201"/>
      <c r="W11" s="177"/>
      <c r="Y11" s="151"/>
      <c r="Z11" s="153"/>
      <c r="AA11" s="178"/>
      <c r="AB11" s="178"/>
      <c r="AC11" s="153"/>
      <c r="AD11" s="178"/>
      <c r="AE11" s="155"/>
      <c r="AF11" s="155"/>
      <c r="AG11" s="155"/>
      <c r="AH11" s="155"/>
      <c r="AI11" s="155"/>
      <c r="AJ11" s="155"/>
      <c r="AK11" s="181"/>
      <c r="AL11" s="182"/>
      <c r="AM11" s="166"/>
      <c r="AN11" s="166"/>
      <c r="AO11" s="166"/>
      <c r="AP11" s="166"/>
      <c r="AQ11" s="166"/>
      <c r="AR11" s="200"/>
      <c r="AS11" s="201"/>
      <c r="AT11" s="177"/>
    </row>
    <row r="12" spans="2:46" ht="15" customHeight="1" x14ac:dyDescent="0.3">
      <c r="B12" s="162" t="s">
        <v>62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400</v>
      </c>
      <c r="L12" s="167" t="s">
        <v>55</v>
      </c>
      <c r="M12" s="168"/>
      <c r="N12" s="167" t="s">
        <v>70</v>
      </c>
      <c r="O12" s="169"/>
      <c r="P12" s="70"/>
      <c r="Q12" s="70"/>
      <c r="R12" s="70" t="s">
        <v>64</v>
      </c>
      <c r="S12" s="71"/>
      <c r="T12" s="72">
        <v>4</v>
      </c>
      <c r="U12" s="72">
        <v>4</v>
      </c>
      <c r="V12" s="54">
        <f>SUM(F13:F23)</f>
        <v>0</v>
      </c>
      <c r="W12" s="55" t="e">
        <f>U12/V12</f>
        <v>#DIV/0!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69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42205</v>
      </c>
      <c r="C13" s="30" t="s">
        <v>73</v>
      </c>
      <c r="D13" s="30"/>
      <c r="E13" s="30">
        <v>8</v>
      </c>
      <c r="F13" s="80">
        <v>0</v>
      </c>
      <c r="G13" s="32">
        <v>55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55</v>
      </c>
      <c r="K13" s="6">
        <f>E$4-J13</f>
        <v>345</v>
      </c>
      <c r="L13" s="7">
        <f t="shared" ref="L13:L23" si="1">IF(G13="",0,$T$12*(I13-F13-Q13))</f>
        <v>32</v>
      </c>
      <c r="M13" s="4">
        <f>G13</f>
        <v>55</v>
      </c>
      <c r="N13" s="109">
        <f>IF(L13=0,"",(M13/L13))</f>
        <v>1.71875</v>
      </c>
      <c r="O13" s="110"/>
      <c r="P13" s="33"/>
      <c r="Q13" s="30">
        <v>0</v>
      </c>
      <c r="R13" s="30">
        <v>0</v>
      </c>
      <c r="S13" s="30">
        <v>0</v>
      </c>
      <c r="T13" s="237"/>
      <c r="U13" s="238"/>
      <c r="V13" s="238"/>
      <c r="W13" s="23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 x14ac:dyDescent="0.3">
      <c r="B14" s="29">
        <v>42206</v>
      </c>
      <c r="C14" s="30" t="s">
        <v>74</v>
      </c>
      <c r="D14" s="30"/>
      <c r="E14" s="30">
        <v>8</v>
      </c>
      <c r="F14" s="81">
        <v>0</v>
      </c>
      <c r="G14" s="32">
        <v>89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144</v>
      </c>
      <c r="K14" s="6">
        <f>E$4-J14</f>
        <v>256</v>
      </c>
      <c r="L14" s="7">
        <f t="shared" si="1"/>
        <v>32</v>
      </c>
      <c r="M14" s="4">
        <f t="shared" ref="M14:M23" si="4">G14</f>
        <v>89</v>
      </c>
      <c r="N14" s="109">
        <f t="shared" ref="N14:N23" si="5">IF(L14=0,"",(M14/L14))</f>
        <v>2.78125</v>
      </c>
      <c r="O14" s="110"/>
      <c r="P14" s="33"/>
      <c r="Q14" s="30">
        <v>0</v>
      </c>
      <c r="R14" s="30">
        <v>0</v>
      </c>
      <c r="S14" s="30">
        <v>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 x14ac:dyDescent="0.3">
      <c r="B15" s="29">
        <v>42206</v>
      </c>
      <c r="C15" s="30" t="s">
        <v>73</v>
      </c>
      <c r="D15" s="30"/>
      <c r="E15" s="30">
        <v>2.5</v>
      </c>
      <c r="F15" s="81">
        <v>0</v>
      </c>
      <c r="G15" s="32">
        <v>19</v>
      </c>
      <c r="H15" s="4" t="e">
        <f>IF(G15="","",(IF(#REF!=0,"",(#REF!*G15*#REF!))))</f>
        <v>#REF!</v>
      </c>
      <c r="I15" s="5">
        <f t="shared" si="0"/>
        <v>2.5</v>
      </c>
      <c r="J15" s="6">
        <f>SUM(G$12:G15)</f>
        <v>163</v>
      </c>
      <c r="K15" s="6">
        <f>E$4-J15</f>
        <v>237</v>
      </c>
      <c r="L15" s="7">
        <f t="shared" si="1"/>
        <v>10</v>
      </c>
      <c r="M15" s="4">
        <f t="shared" si="4"/>
        <v>19</v>
      </c>
      <c r="N15" s="109">
        <f t="shared" si="5"/>
        <v>1.9</v>
      </c>
      <c r="O15" s="110"/>
      <c r="P15" s="33"/>
      <c r="Q15" s="8">
        <v>0</v>
      </c>
      <c r="R15" s="8">
        <v>0</v>
      </c>
      <c r="S15" s="8">
        <v>0</v>
      </c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 x14ac:dyDescent="0.3">
      <c r="B16" s="9">
        <v>42207</v>
      </c>
      <c r="C16" s="35" t="s">
        <v>74</v>
      </c>
      <c r="D16" s="50"/>
      <c r="E16" s="50">
        <v>8</v>
      </c>
      <c r="F16" s="82">
        <v>0</v>
      </c>
      <c r="G16" s="10">
        <v>75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238</v>
      </c>
      <c r="K16" s="6">
        <f t="shared" ref="K16:K24" si="8">E$4-J16</f>
        <v>162</v>
      </c>
      <c r="L16" s="7">
        <f t="shared" si="1"/>
        <v>32</v>
      </c>
      <c r="M16" s="4">
        <f t="shared" si="4"/>
        <v>75</v>
      </c>
      <c r="N16" s="109">
        <f t="shared" si="5"/>
        <v>2.34375</v>
      </c>
      <c r="O16" s="110"/>
      <c r="P16" s="33"/>
      <c r="Q16" s="8">
        <v>0</v>
      </c>
      <c r="R16" s="8">
        <v>0</v>
      </c>
      <c r="S16" s="8">
        <v>0</v>
      </c>
      <c r="T16" s="106"/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 x14ac:dyDescent="0.3">
      <c r="B17" s="9">
        <v>42207</v>
      </c>
      <c r="C17" s="35" t="s">
        <v>73</v>
      </c>
      <c r="D17" s="61"/>
      <c r="E17" s="61">
        <v>0.75</v>
      </c>
      <c r="F17" s="82">
        <v>0</v>
      </c>
      <c r="G17" s="10">
        <v>8</v>
      </c>
      <c r="H17" s="4"/>
      <c r="I17" s="5">
        <f t="shared" ref="I17" si="10">IF(G17="","",(SUM(E17+F17+Q17)))</f>
        <v>0.75</v>
      </c>
      <c r="J17" s="6">
        <f>SUM(G$12:G17)</f>
        <v>246</v>
      </c>
      <c r="K17" s="6">
        <f t="shared" ref="K17" si="11">E$4-J17</f>
        <v>154</v>
      </c>
      <c r="L17" s="7">
        <f t="shared" ref="L17" si="12">IF(G17="",0,$T$12*(I17-F17-Q17))</f>
        <v>3</v>
      </c>
      <c r="M17" s="4">
        <f t="shared" ref="M17" si="13">G17</f>
        <v>8</v>
      </c>
      <c r="N17" s="109">
        <f t="shared" ref="N17" si="14">IF(L17=0,"",(M17/L17))</f>
        <v>2.6666666666666665</v>
      </c>
      <c r="O17" s="110"/>
      <c r="P17" s="33"/>
      <c r="Q17" s="61">
        <v>0</v>
      </c>
      <c r="R17" s="61">
        <v>0</v>
      </c>
      <c r="S17" s="61">
        <v>0</v>
      </c>
      <c r="T17" s="237" t="s">
        <v>75</v>
      </c>
      <c r="U17" s="238"/>
      <c r="V17" s="238"/>
      <c r="W17" s="23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 x14ac:dyDescent="0.3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246</v>
      </c>
      <c r="K18" s="6">
        <f t="shared" ref="K18:K20" si="17">E$4-J18</f>
        <v>154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 t="s">
        <v>76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246</v>
      </c>
      <c r="K19" s="6">
        <f t="shared" si="17"/>
        <v>154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246</v>
      </c>
      <c r="K20" s="6">
        <f t="shared" si="17"/>
        <v>154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246</v>
      </c>
      <c r="K21" s="6">
        <f t="shared" si="8"/>
        <v>154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246</v>
      </c>
      <c r="K22" s="6">
        <f t="shared" si="8"/>
        <v>154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246</v>
      </c>
      <c r="K23" s="6">
        <f t="shared" si="8"/>
        <v>154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 x14ac:dyDescent="0.3">
      <c r="B24" s="121" t="s">
        <v>20</v>
      </c>
      <c r="C24" s="122"/>
      <c r="D24" s="52"/>
      <c r="E24" s="62">
        <f>SUM(E13:E23)</f>
        <v>27.25</v>
      </c>
      <c r="F24" s="62">
        <f>SUM(F13:F23)</f>
        <v>0</v>
      </c>
      <c r="G24" s="62">
        <f>SUM(G13:G23)</f>
        <v>246</v>
      </c>
      <c r="H24" s="84"/>
      <c r="I24" s="62">
        <f t="shared" si="0"/>
        <v>27.25</v>
      </c>
      <c r="J24" s="85">
        <f>J23</f>
        <v>246</v>
      </c>
      <c r="K24" s="85">
        <f t="shared" si="8"/>
        <v>154</v>
      </c>
      <c r="L24" s="86">
        <f>SUM(L13:L23)</f>
        <v>109</v>
      </c>
      <c r="M24" s="84">
        <f>SUM(M13:M23)</f>
        <v>246</v>
      </c>
      <c r="N24" s="119">
        <f>SUM(M24/L24)</f>
        <v>2.2568807339449539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" thickBot="1" x14ac:dyDescent="0.35">
      <c r="B25" s="159" t="s">
        <v>68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 x14ac:dyDescent="0.3">
      <c r="B26" s="162" t="s">
        <v>63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400</v>
      </c>
      <c r="L26" s="167" t="s">
        <v>55</v>
      </c>
      <c r="M26" s="168"/>
      <c r="N26" s="170" t="s">
        <v>71</v>
      </c>
      <c r="O26" s="171"/>
      <c r="P26" s="70"/>
      <c r="Q26" s="70"/>
      <c r="R26" s="70" t="s">
        <v>65</v>
      </c>
      <c r="S26" s="71"/>
      <c r="T26" s="73">
        <v>15</v>
      </c>
      <c r="U26" s="74">
        <v>2</v>
      </c>
      <c r="V26" s="56">
        <f>SUM(F27:F37)</f>
        <v>0</v>
      </c>
      <c r="W26" s="57" t="e">
        <f>U26/V26</f>
        <v>#DIV/0!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69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400</v>
      </c>
      <c r="L27" s="7">
        <f t="shared" ref="L27:L37" si="24">IF(G27="",0,T$26*(I27-F27-Q27))</f>
        <v>0</v>
      </c>
      <c r="M27" s="4">
        <f>G27</f>
        <v>0</v>
      </c>
      <c r="N27" s="109" t="str">
        <f>IF(L27=0,"",(M27/L27))</f>
        <v/>
      </c>
      <c r="O27" s="110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400</v>
      </c>
      <c r="L28" s="7">
        <f t="shared" si="24"/>
        <v>0</v>
      </c>
      <c r="M28" s="4">
        <f t="shared" ref="M28:M37" si="27">G28</f>
        <v>0</v>
      </c>
      <c r="N28" s="109" t="str">
        <f t="shared" ref="N28:N37" si="28">IF(L28=0,"",(M28/L28))</f>
        <v/>
      </c>
      <c r="O28" s="110"/>
      <c r="P28" s="33"/>
      <c r="Q28" s="8"/>
      <c r="R28" s="8"/>
      <c r="S28" s="8"/>
      <c r="T28" s="103"/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400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400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400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400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400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400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400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400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400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 x14ac:dyDescent="0.3">
      <c r="B38" s="121" t="s">
        <v>20</v>
      </c>
      <c r="C38" s="12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400</v>
      </c>
      <c r="L38" s="86">
        <f>SUM(L27:L37)</f>
        <v>0</v>
      </c>
      <c r="M38" s="84">
        <f>SUM(M27:M37)</f>
        <v>0</v>
      </c>
      <c r="N38" s="119" t="e">
        <f>SUM(M38/L38)</f>
        <v>#DIV/0!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" thickBot="1" x14ac:dyDescent="0.35">
      <c r="B39" s="126" t="s">
        <v>69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 x14ac:dyDescent="0.3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400</v>
      </c>
      <c r="L40" s="167" t="s">
        <v>55</v>
      </c>
      <c r="M40" s="168"/>
      <c r="N40" s="167"/>
      <c r="O40" s="169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69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 x14ac:dyDescent="0.3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400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 x14ac:dyDescent="0.35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 x14ac:dyDescent="0.3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 x14ac:dyDescent="0.3">
      <c r="B56" s="131" t="s">
        <v>51</v>
      </c>
      <c r="C56" s="132"/>
      <c r="D56" s="132"/>
      <c r="E56" s="132"/>
      <c r="F56" s="123" t="s">
        <v>53</v>
      </c>
      <c r="G56" s="124"/>
      <c r="H56" s="2"/>
      <c r="I56" s="43">
        <v>1</v>
      </c>
      <c r="J56" s="228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3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28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3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 x14ac:dyDescent="0.3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 x14ac:dyDescent="0.3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 x14ac:dyDescent="0.3">
      <c r="B59" s="133" t="s">
        <v>48</v>
      </c>
      <c r="C59" s="134"/>
      <c r="D59" s="134"/>
      <c r="E59" s="134"/>
      <c r="F59" s="123">
        <f>G38</f>
        <v>0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 x14ac:dyDescent="0.35">
      <c r="B60" s="220" t="s">
        <v>47</v>
      </c>
      <c r="C60" s="221"/>
      <c r="D60" s="221"/>
      <c r="E60" s="221"/>
      <c r="F60" s="222">
        <f>G24</f>
        <v>246</v>
      </c>
      <c r="G60" s="223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 x14ac:dyDescent="0.3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2015-08-10T18:35:50Z</dcterms:modified>
</cp:coreProperties>
</file>