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<sst xmlns="http://schemas.openxmlformats.org/spreadsheetml/2006/main" count="121" uniqueCount="66">
  <si>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</si>
  <si>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</si>
  <si>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</si>
  <si>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</si>
  <si>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</si>
  <si>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</si>
  <si>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</si>
  <si>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</si>
  <si>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</si>
  <si>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</si>
  <si>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</si>
  <si>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</si>
  <si>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</si>
  <si>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</si>
  <si>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</si>
  <si>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</si>
  <si>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</si>
  <si>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</si>
  <si>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</si>
  <si>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</si>
  <si>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</si>
  <si>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</si>
  <si>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</si>
  <si>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</si>
  <si>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</si>
  <si>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</si>
  <si>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</si>
  <si>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</si>
  <si>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</si>
  <si>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</si>
  <si>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</si>
  <si>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</si>
  <si>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</si>
  <si>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</si>
  <si>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</si>
  <si>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</si>
  <si>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</si>
  <si>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</si>
  <si>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</si>
  <si>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</si>
  <si>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</si>
  <si>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</si>
  <si>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</si>
  <si>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</si>
  <si>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</si>
  <si>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</si>
  <si>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</si>
  <si>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</si>
  <si>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</si>
  <si>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</si>
  <si>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</si>
  <si>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</si>
  <si>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</si>
  <si>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</si>
  <si>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</si>
  <si>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</si>
  <si>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</si>
  <si>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S20S20001-20</t>
  </si>
  <si>
    <t>C</t>
  </si>
  <si>
    <t>MADE FROM S20S20002-20 #368738</t>
  </si>
  <si>
    <t>JB</t>
  </si>
  <si>
    <t>WAD</t>
  </si>
  <si>
    <t>Dillon</t>
  </si>
  <si>
    <t>S20S20002-10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</si>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</sst>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5" sqref="E45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2" t="s">
        <v>50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52"/>
      <c r="W1" s="21"/>
      <c r="Y1" s="20"/>
      <c r="Z1" s="122" t="s">
        <v>50</v>
      </c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77"/>
      <c r="AT1" s="21"/>
    </row>
    <row r="2" spans="2:46" ht="19.5" customHeight="1" x14ac:dyDescent="0.3">
      <c r="B2" s="125" t="s">
        <v>24</v>
      </c>
      <c r="C2" s="126"/>
      <c r="D2" s="51"/>
      <c r="E2" s="127" t="s">
        <v>63</v>
      </c>
      <c r="F2" s="128"/>
      <c r="G2" s="129"/>
      <c r="H2" s="22"/>
      <c r="I2" s="2"/>
      <c r="J2" s="123" t="s">
        <v>0</v>
      </c>
      <c r="K2" s="124"/>
      <c r="L2" s="54" t="s">
        <v>58</v>
      </c>
      <c r="M2" s="22"/>
      <c r="N2" s="22"/>
      <c r="O2" s="22"/>
      <c r="P2" s="22"/>
      <c r="Q2" s="22"/>
      <c r="R2" s="133" t="s">
        <v>48</v>
      </c>
      <c r="S2" s="134"/>
      <c r="T2" s="135"/>
      <c r="U2" s="123"/>
      <c r="V2" s="126"/>
      <c r="W2" s="130"/>
      <c r="Y2" s="125" t="s">
        <v>24</v>
      </c>
      <c r="Z2" s="126"/>
      <c r="AA2" s="76"/>
      <c r="AB2" s="143"/>
      <c r="AC2" s="144"/>
      <c r="AD2" s="145"/>
      <c r="AE2" s="22"/>
      <c r="AF2" s="2"/>
      <c r="AG2" s="123" t="s">
        <v>0</v>
      </c>
      <c r="AH2" s="124"/>
      <c r="AI2" s="54"/>
      <c r="AJ2" s="22"/>
      <c r="AK2" s="22"/>
      <c r="AL2" s="22"/>
      <c r="AM2" s="22"/>
      <c r="AN2" s="22"/>
      <c r="AO2" s="133" t="s">
        <v>48</v>
      </c>
      <c r="AP2" s="134"/>
      <c r="AQ2" s="135"/>
      <c r="AR2" s="123"/>
      <c r="AS2" s="126"/>
      <c r="AT2" s="130"/>
    </row>
    <row r="3" spans="2:46" ht="19.5" customHeight="1" x14ac:dyDescent="0.3">
      <c r="B3" s="125" t="s">
        <v>22</v>
      </c>
      <c r="C3" s="126"/>
      <c r="D3" s="50"/>
      <c r="E3" s="143">
        <v>376406</v>
      </c>
      <c r="F3" s="144"/>
      <c r="G3" s="145"/>
      <c r="H3" s="22"/>
      <c r="I3" s="23"/>
      <c r="J3" s="123" t="s">
        <v>25</v>
      </c>
      <c r="K3" s="124"/>
      <c r="L3" s="123" t="s">
        <v>57</v>
      </c>
      <c r="M3" s="126"/>
      <c r="N3" s="126"/>
      <c r="O3" s="124"/>
      <c r="P3" s="22"/>
      <c r="Q3" s="22"/>
      <c r="R3" s="136"/>
      <c r="S3" s="137"/>
      <c r="T3" s="138"/>
      <c r="U3" s="123"/>
      <c r="V3" s="126"/>
      <c r="W3" s="130"/>
      <c r="Y3" s="125" t="s">
        <v>22</v>
      </c>
      <c r="Z3" s="126"/>
      <c r="AA3" s="79"/>
      <c r="AB3" s="143"/>
      <c r="AC3" s="144"/>
      <c r="AD3" s="145"/>
      <c r="AE3" s="22"/>
      <c r="AF3" s="23"/>
      <c r="AG3" s="123" t="s">
        <v>25</v>
      </c>
      <c r="AH3" s="124"/>
      <c r="AI3" s="123"/>
      <c r="AJ3" s="126"/>
      <c r="AK3" s="126"/>
      <c r="AL3" s="124"/>
      <c r="AM3" s="22"/>
      <c r="AN3" s="22"/>
      <c r="AO3" s="136"/>
      <c r="AP3" s="137"/>
      <c r="AQ3" s="138"/>
      <c r="AR3" s="123"/>
      <c r="AS3" s="126"/>
      <c r="AT3" s="130"/>
    </row>
    <row r="4" spans="2:46" ht="19.5" customHeight="1" x14ac:dyDescent="0.3">
      <c r="B4" s="142" t="s">
        <v>23</v>
      </c>
      <c r="C4" s="135"/>
      <c r="D4" s="50"/>
      <c r="E4" s="133">
        <v>450</v>
      </c>
      <c r="F4" s="134"/>
      <c r="G4" s="135"/>
      <c r="H4" s="22"/>
      <c r="I4" s="24"/>
      <c r="J4" s="131"/>
      <c r="K4" s="131"/>
      <c r="L4" s="131"/>
      <c r="M4" s="131"/>
      <c r="N4" s="131"/>
      <c r="O4" s="131"/>
      <c r="P4" s="25"/>
      <c r="Q4" s="25"/>
      <c r="R4" s="139"/>
      <c r="S4" s="140"/>
      <c r="T4" s="141"/>
      <c r="U4" s="131"/>
      <c r="V4" s="131"/>
      <c r="W4" s="132"/>
      <c r="Y4" s="142" t="s">
        <v>23</v>
      </c>
      <c r="Z4" s="135"/>
      <c r="AA4" s="79"/>
      <c r="AB4" s="133"/>
      <c r="AC4" s="134"/>
      <c r="AD4" s="135"/>
      <c r="AE4" s="22"/>
      <c r="AF4" s="24"/>
      <c r="AG4" s="131"/>
      <c r="AH4" s="131"/>
      <c r="AI4" s="131"/>
      <c r="AJ4" s="131"/>
      <c r="AK4" s="131"/>
      <c r="AL4" s="131"/>
      <c r="AM4" s="25"/>
      <c r="AN4" s="25"/>
      <c r="AO4" s="139"/>
      <c r="AP4" s="140"/>
      <c r="AQ4" s="141"/>
      <c r="AR4" s="131"/>
      <c r="AS4" s="131"/>
      <c r="AT4" s="13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4" t="s">
        <v>51</v>
      </c>
      <c r="C6" s="155"/>
      <c r="D6" s="155"/>
      <c r="E6" s="156"/>
      <c r="F6" s="157"/>
      <c r="G6" s="156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4" t="s">
        <v>51</v>
      </c>
      <c r="Z6" s="155"/>
      <c r="AA6" s="155"/>
      <c r="AB6" s="156"/>
      <c r="AC6" s="157"/>
      <c r="AD6" s="156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1" t="s">
        <v>49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P7" s="25"/>
      <c r="Q7" s="25"/>
      <c r="R7" s="83" t="s">
        <v>53</v>
      </c>
      <c r="S7" s="84"/>
      <c r="T7" s="84"/>
      <c r="U7" s="84"/>
      <c r="V7" s="84"/>
      <c r="W7" s="85"/>
      <c r="Y7" s="161" t="s">
        <v>49</v>
      </c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3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2" t="s">
        <v>59</v>
      </c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5"/>
      <c r="P8" s="25"/>
      <c r="Q8" s="25"/>
      <c r="R8" s="86"/>
      <c r="S8" s="87"/>
      <c r="T8" s="87"/>
      <c r="U8" s="87"/>
      <c r="V8" s="87"/>
      <c r="W8" s="88"/>
      <c r="Y8" s="142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6"/>
      <c r="P9" s="55"/>
      <c r="Q9" s="55"/>
      <c r="R9" s="165"/>
      <c r="S9" s="165"/>
      <c r="T9" s="165"/>
      <c r="U9" s="186"/>
      <c r="V9" s="186"/>
      <c r="W9" s="187"/>
      <c r="Y9" s="164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6"/>
      <c r="AM9" s="55"/>
      <c r="AN9" s="55"/>
      <c r="AO9" s="165"/>
      <c r="AP9" s="165"/>
      <c r="AQ9" s="165"/>
      <c r="AR9" s="186"/>
      <c r="AS9" s="186"/>
      <c r="AT9" s="187"/>
    </row>
    <row r="10" spans="2:46" ht="20.25" customHeight="1" x14ac:dyDescent="0.3">
      <c r="B10" s="188" t="s">
        <v>2</v>
      </c>
      <c r="C10" s="150" t="s">
        <v>3</v>
      </c>
      <c r="D10" s="146" t="s">
        <v>4</v>
      </c>
      <c r="E10" s="146" t="s">
        <v>5</v>
      </c>
      <c r="F10" s="150" t="s">
        <v>6</v>
      </c>
      <c r="G10" s="146" t="s">
        <v>16</v>
      </c>
      <c r="H10" s="192" t="s">
        <v>7</v>
      </c>
      <c r="I10" s="192" t="s">
        <v>8</v>
      </c>
      <c r="J10" s="192" t="s">
        <v>30</v>
      </c>
      <c r="K10" s="192" t="s">
        <v>9</v>
      </c>
      <c r="L10" s="192" t="s">
        <v>10</v>
      </c>
      <c r="M10" s="192" t="s">
        <v>11</v>
      </c>
      <c r="N10" s="194" t="s">
        <v>17</v>
      </c>
      <c r="O10" s="195"/>
      <c r="P10" s="146"/>
      <c r="Q10" s="146" t="s">
        <v>18</v>
      </c>
      <c r="R10" s="146" t="s">
        <v>26</v>
      </c>
      <c r="S10" s="146" t="s">
        <v>27</v>
      </c>
      <c r="T10" s="146" t="s">
        <v>21</v>
      </c>
      <c r="U10" s="148" t="s">
        <v>19</v>
      </c>
      <c r="V10" s="150" t="s">
        <v>28</v>
      </c>
      <c r="W10" s="152" t="s">
        <v>29</v>
      </c>
      <c r="Y10" s="188" t="s">
        <v>2</v>
      </c>
      <c r="Z10" s="150" t="s">
        <v>3</v>
      </c>
      <c r="AA10" s="146" t="s">
        <v>4</v>
      </c>
      <c r="AB10" s="146" t="s">
        <v>5</v>
      </c>
      <c r="AC10" s="150" t="s">
        <v>6</v>
      </c>
      <c r="AD10" s="146" t="s">
        <v>16</v>
      </c>
      <c r="AE10" s="192" t="s">
        <v>7</v>
      </c>
      <c r="AF10" s="192" t="s">
        <v>8</v>
      </c>
      <c r="AG10" s="192" t="s">
        <v>30</v>
      </c>
      <c r="AH10" s="192" t="s">
        <v>9</v>
      </c>
      <c r="AI10" s="192" t="s">
        <v>10</v>
      </c>
      <c r="AJ10" s="192" t="s">
        <v>11</v>
      </c>
      <c r="AK10" s="194" t="s">
        <v>17</v>
      </c>
      <c r="AL10" s="195"/>
      <c r="AM10" s="146"/>
      <c r="AN10" s="146" t="s">
        <v>18</v>
      </c>
      <c r="AO10" s="146" t="s">
        <v>26</v>
      </c>
      <c r="AP10" s="146" t="s">
        <v>27</v>
      </c>
      <c r="AQ10" s="146" t="s">
        <v>21</v>
      </c>
      <c r="AR10" s="148" t="s">
        <v>19</v>
      </c>
      <c r="AS10" s="150" t="s">
        <v>28</v>
      </c>
      <c r="AT10" s="152" t="s">
        <v>29</v>
      </c>
    </row>
    <row r="11" spans="2:46" ht="30.75" customHeight="1" thickBot="1" x14ac:dyDescent="0.35">
      <c r="B11" s="189"/>
      <c r="C11" s="190"/>
      <c r="D11" s="191"/>
      <c r="E11" s="191"/>
      <c r="F11" s="190"/>
      <c r="G11" s="191"/>
      <c r="H11" s="193"/>
      <c r="I11" s="193"/>
      <c r="J11" s="193"/>
      <c r="K11" s="193"/>
      <c r="L11" s="193"/>
      <c r="M11" s="193"/>
      <c r="N11" s="196"/>
      <c r="O11" s="197"/>
      <c r="P11" s="147"/>
      <c r="Q11" s="147"/>
      <c r="R11" s="147"/>
      <c r="S11" s="147"/>
      <c r="T11" s="147"/>
      <c r="U11" s="149"/>
      <c r="V11" s="151"/>
      <c r="W11" s="153"/>
      <c r="Y11" s="189"/>
      <c r="Z11" s="190"/>
      <c r="AA11" s="191"/>
      <c r="AB11" s="191"/>
      <c r="AC11" s="190"/>
      <c r="AD11" s="191"/>
      <c r="AE11" s="193"/>
      <c r="AF11" s="193"/>
      <c r="AG11" s="193"/>
      <c r="AH11" s="193"/>
      <c r="AI11" s="193"/>
      <c r="AJ11" s="193"/>
      <c r="AK11" s="196"/>
      <c r="AL11" s="197"/>
      <c r="AM11" s="147"/>
      <c r="AN11" s="147"/>
      <c r="AO11" s="147"/>
      <c r="AP11" s="147"/>
      <c r="AQ11" s="147"/>
      <c r="AR11" s="149"/>
      <c r="AS11" s="151"/>
      <c r="AT11" s="153"/>
    </row>
    <row r="12" spans="2:46" ht="15" customHeight="1" x14ac:dyDescent="0.3">
      <c r="B12" s="198" t="s">
        <v>56</v>
      </c>
      <c r="C12" s="199"/>
      <c r="D12" s="199"/>
      <c r="E12" s="199"/>
      <c r="F12" s="200"/>
      <c r="G12" s="41"/>
      <c r="H12" s="3"/>
      <c r="I12" s="3" t="s">
        <v>1</v>
      </c>
      <c r="J12" s="26">
        <v>0</v>
      </c>
      <c r="K12" s="26">
        <f>E$4</f>
        <v>450</v>
      </c>
      <c r="L12" s="158" t="s">
        <v>52</v>
      </c>
      <c r="M12" s="159"/>
      <c r="N12" s="158"/>
      <c r="O12" s="160"/>
      <c r="P12" s="64"/>
      <c r="Q12" s="64"/>
      <c r="R12" s="64"/>
      <c r="S12" s="65"/>
      <c r="T12" s="66"/>
      <c r="U12" s="66"/>
      <c r="V12" s="44">
        <f>SUM(F13:F50)</f>
        <v>5</v>
      </c>
      <c r="W12" s="45">
        <f>IF(V12=0,"",U12/V12)</f>
        <v>0</v>
      </c>
      <c r="Y12" s="198" t="s">
        <v>37</v>
      </c>
      <c r="Z12" s="199"/>
      <c r="AA12" s="199"/>
      <c r="AB12" s="199"/>
      <c r="AC12" s="200"/>
      <c r="AD12" s="41"/>
      <c r="AE12" s="3"/>
      <c r="AF12" s="3" t="s">
        <v>1</v>
      </c>
      <c r="AG12" s="26">
        <v>0</v>
      </c>
      <c r="AH12" s="26">
        <f>AB$4</f>
        <v>0</v>
      </c>
      <c r="AI12" s="158" t="s">
        <v>52</v>
      </c>
      <c r="AJ12" s="159"/>
      <c r="AK12" s="158"/>
      <c r="AL12" s="160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42186</v>
      </c>
      <c r="C13" s="28" t="s">
        <v>60</v>
      </c>
      <c r="D13" s="28"/>
      <c r="E13" s="28">
        <v>1.5</v>
      </c>
      <c r="F13" s="29">
        <v>5</v>
      </c>
      <c r="G13" s="30">
        <v>23</v>
      </c>
      <c r="H13" s="4" t="e">
        <f>IF(G13="","",(IF(#REF!=0,"",(#REF!*G13*#REF!))))</f>
        <v>#REF!</v>
      </c>
      <c r="I13" s="5">
        <f t="shared" ref="I13:I50" si="0">IF(G13="","",(SUM(E13+F13+Q13)))</f>
        <v>9</v>
      </c>
      <c r="J13" s="6">
        <f>SUM(G$12:G13)</f>
        <v>23</v>
      </c>
      <c r="K13" s="6">
        <f>E$4-J13</f>
        <v>427</v>
      </c>
      <c r="L13" s="7">
        <f t="shared" ref="L13:L50" si="1">IF(G13="",0,$T$12*(I13-F13-Q13))</f>
        <v>0</v>
      </c>
      <c r="M13" s="4">
        <f>G13</f>
        <v>23</v>
      </c>
      <c r="N13" s="89" t="str">
        <f>IF(L13=0,"",(M13/L13))</f>
        <v/>
      </c>
      <c r="O13" s="90"/>
      <c r="P13" s="31"/>
      <c r="Q13" s="28">
        <v>2.5</v>
      </c>
      <c r="R13" s="28">
        <v>3</v>
      </c>
      <c r="S13" s="28">
        <v>0</v>
      </c>
      <c r="T13" s="174"/>
      <c r="U13" s="175"/>
      <c r="V13" s="175"/>
      <c r="W13" s="17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4"/>
      <c r="AR13" s="175"/>
      <c r="AS13" s="175"/>
      <c r="AT13" s="176"/>
    </row>
    <row r="14" spans="2:46" ht="15" customHeight="1" x14ac:dyDescent="0.3">
      <c r="B14" s="27">
        <v>42186</v>
      </c>
      <c r="C14" s="28" t="s">
        <v>60</v>
      </c>
      <c r="D14" s="28"/>
      <c r="E14" s="28">
        <v>2</v>
      </c>
      <c r="F14" s="32">
        <v>0</v>
      </c>
      <c r="G14" s="30">
        <v>33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56</v>
      </c>
      <c r="K14" s="6">
        <f>E$4-J14</f>
        <v>394</v>
      </c>
      <c r="L14" s="7">
        <f t="shared" si="1"/>
        <v>0</v>
      </c>
      <c r="M14" s="4">
        <f t="shared" ref="M14:M50" si="4">G14</f>
        <v>33</v>
      </c>
      <c r="N14" s="89" t="str">
        <f t="shared" ref="N14:N50" si="5">IF(L14=0,"",(M14/L14))</f>
        <v/>
      </c>
      <c r="O14" s="90"/>
      <c r="P14" s="31"/>
      <c r="Q14" s="28">
        <v>6</v>
      </c>
      <c r="R14" s="28">
        <v>3</v>
      </c>
      <c r="S14" s="28">
        <v>0</v>
      </c>
      <c r="T14" s="174"/>
      <c r="U14" s="175"/>
      <c r="V14" s="175"/>
      <c r="W14" s="176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4"/>
      <c r="AR14" s="175"/>
      <c r="AS14" s="175"/>
      <c r="AT14" s="176"/>
    </row>
    <row r="15" spans="2:46" ht="15" customHeight="1" x14ac:dyDescent="0.3">
      <c r="B15" s="27">
        <v>42187</v>
      </c>
      <c r="C15" s="28" t="s">
        <v>61</v>
      </c>
      <c r="D15" s="28"/>
      <c r="E15" s="28">
        <v>8</v>
      </c>
      <c r="F15" s="32">
        <v>0</v>
      </c>
      <c r="G15" s="30">
        <v>150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206</v>
      </c>
      <c r="K15" s="6">
        <f>E$4-J15</f>
        <v>244</v>
      </c>
      <c r="L15" s="7">
        <f t="shared" si="1"/>
        <v>0</v>
      </c>
      <c r="M15" s="4">
        <f t="shared" si="4"/>
        <v>150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79"/>
      <c r="U15" s="180"/>
      <c r="V15" s="180"/>
      <c r="W15" s="181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9"/>
      <c r="AR15" s="180"/>
      <c r="AS15" s="180"/>
      <c r="AT15" s="181"/>
    </row>
    <row r="16" spans="2:46" ht="15" customHeight="1" x14ac:dyDescent="0.3">
      <c r="B16" s="9">
        <v>42187</v>
      </c>
      <c r="C16" s="33" t="s">
        <v>62</v>
      </c>
      <c r="D16" s="48"/>
      <c r="E16" s="48">
        <v>8</v>
      </c>
      <c r="F16" s="10">
        <v>0</v>
      </c>
      <c r="G16" s="11">
        <v>119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325</v>
      </c>
      <c r="K16" s="6">
        <f t="shared" ref="K16:K50" si="8">E$4-J16</f>
        <v>125</v>
      </c>
      <c r="L16" s="7">
        <f t="shared" si="1"/>
        <v>0</v>
      </c>
      <c r="M16" s="4">
        <f t="shared" si="4"/>
        <v>119</v>
      </c>
      <c r="N16" s="89" t="str">
        <f t="shared" ref="N16:N18" si="9">IF(L16=0,"",(M16/L16))</f>
        <v/>
      </c>
      <c r="O16" s="90"/>
      <c r="P16" s="31"/>
      <c r="Q16" s="46">
        <v>0</v>
      </c>
      <c r="R16" s="46">
        <v>0</v>
      </c>
      <c r="S16" s="46">
        <v>0</v>
      </c>
      <c r="T16" s="174"/>
      <c r="U16" s="175"/>
      <c r="V16" s="175"/>
      <c r="W16" s="176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4"/>
      <c r="AR16" s="175"/>
      <c r="AS16" s="175"/>
      <c r="AT16" s="176"/>
    </row>
    <row r="17" spans="2:46" ht="15" customHeight="1" x14ac:dyDescent="0.3">
      <c r="B17" s="9">
        <v>42191</v>
      </c>
      <c r="C17" s="34" t="s">
        <v>61</v>
      </c>
      <c r="D17" s="48"/>
      <c r="E17" s="48">
        <v>6</v>
      </c>
      <c r="F17" s="10">
        <v>0</v>
      </c>
      <c r="G17" s="11">
        <v>71</v>
      </c>
      <c r="H17" s="4" t="e">
        <f>IF(G17="","",(IF(#REF!=0,"",(#REF!*G17*#REF!))))</f>
        <v>#REF!</v>
      </c>
      <c r="I17" s="5">
        <f t="shared" si="0"/>
        <v>6</v>
      </c>
      <c r="J17" s="6">
        <f>SUM(G$12:G17)</f>
        <v>396</v>
      </c>
      <c r="K17" s="6">
        <f t="shared" si="8"/>
        <v>54</v>
      </c>
      <c r="L17" s="7">
        <f t="shared" si="1"/>
        <v>0</v>
      </c>
      <c r="M17" s="4">
        <f t="shared" si="4"/>
        <v>71</v>
      </c>
      <c r="N17" s="89" t="str">
        <f t="shared" si="9"/>
        <v/>
      </c>
      <c r="O17" s="90"/>
      <c r="P17" s="31"/>
      <c r="Q17" s="46">
        <v>0</v>
      </c>
      <c r="R17" s="46">
        <v>0</v>
      </c>
      <c r="S17" s="46">
        <v>0</v>
      </c>
      <c r="T17" s="179" t="s">
        <v>64</v>
      </c>
      <c r="U17" s="180"/>
      <c r="V17" s="180"/>
      <c r="W17" s="181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4"/>
      <c r="AR17" s="175"/>
      <c r="AS17" s="175"/>
      <c r="AT17" s="176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396</v>
      </c>
      <c r="K18" s="6">
        <f t="shared" si="8"/>
        <v>54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 t="s">
        <v>65</v>
      </c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396</v>
      </c>
      <c r="K19" s="6">
        <f t="shared" ref="K19:K45" si="11">E$4-J19</f>
        <v>54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396</v>
      </c>
      <c r="K20" s="6">
        <f t="shared" si="11"/>
        <v>54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396</v>
      </c>
      <c r="K21" s="6">
        <f t="shared" si="11"/>
        <v>54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396</v>
      </c>
      <c r="K22" s="6">
        <f t="shared" si="11"/>
        <v>54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396</v>
      </c>
      <c r="K23" s="6">
        <f t="shared" si="11"/>
        <v>54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396</v>
      </c>
      <c r="K24" s="6">
        <f t="shared" si="11"/>
        <v>54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396</v>
      </c>
      <c r="K25" s="6">
        <f t="shared" si="11"/>
        <v>54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396</v>
      </c>
      <c r="K26" s="6">
        <f t="shared" si="11"/>
        <v>54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396</v>
      </c>
      <c r="K27" s="6">
        <f t="shared" si="11"/>
        <v>54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396</v>
      </c>
      <c r="K28" s="6">
        <f t="shared" si="11"/>
        <v>54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396</v>
      </c>
      <c r="K29" s="6">
        <f t="shared" si="11"/>
        <v>54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396</v>
      </c>
      <c r="K30" s="6">
        <f t="shared" si="11"/>
        <v>54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396</v>
      </c>
      <c r="K31" s="6">
        <f t="shared" si="11"/>
        <v>54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396</v>
      </c>
      <c r="K32" s="6">
        <f t="shared" si="11"/>
        <v>54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396</v>
      </c>
      <c r="K33" s="6">
        <f t="shared" si="11"/>
        <v>54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396</v>
      </c>
      <c r="K34" s="6">
        <f t="shared" si="11"/>
        <v>54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396</v>
      </c>
      <c r="K35" s="6">
        <f t="shared" ref="K35:K41" si="17">E$4-J35</f>
        <v>54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396</v>
      </c>
      <c r="K36" s="6">
        <f t="shared" si="17"/>
        <v>54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396</v>
      </c>
      <c r="K37" s="6">
        <f t="shared" si="17"/>
        <v>54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396</v>
      </c>
      <c r="K38" s="6">
        <f t="shared" si="17"/>
        <v>54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396</v>
      </c>
      <c r="K39" s="6">
        <f t="shared" si="17"/>
        <v>54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396</v>
      </c>
      <c r="K40" s="6">
        <f t="shared" si="17"/>
        <v>54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396</v>
      </c>
      <c r="K41" s="6">
        <f t="shared" si="17"/>
        <v>54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396</v>
      </c>
      <c r="K42" s="6">
        <f t="shared" si="11"/>
        <v>54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396</v>
      </c>
      <c r="K43" s="6">
        <f t="shared" si="11"/>
        <v>54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396</v>
      </c>
      <c r="K44" s="6">
        <f t="shared" si="11"/>
        <v>54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396</v>
      </c>
      <c r="K45" s="6">
        <f t="shared" si="11"/>
        <v>54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396</v>
      </c>
      <c r="K46" s="6">
        <f t="shared" ref="K46:K49" si="23">E$4-J46</f>
        <v>54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396</v>
      </c>
      <c r="K47" s="6">
        <f t="shared" si="23"/>
        <v>54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396</v>
      </c>
      <c r="K48" s="6">
        <f t="shared" si="23"/>
        <v>54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396</v>
      </c>
      <c r="K49" s="6">
        <f t="shared" si="23"/>
        <v>54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396</v>
      </c>
      <c r="K50" s="6">
        <f t="shared" si="8"/>
        <v>54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25.5</v>
      </c>
      <c r="F51" s="56">
        <f>SUM(F13:F50)</f>
        <v>5</v>
      </c>
      <c r="G51" s="56">
        <f>SUM(G13:G50)</f>
        <v>396</v>
      </c>
      <c r="H51" s="57"/>
      <c r="I51" s="56">
        <f>SUM(I13:I50)</f>
        <v>39</v>
      </c>
      <c r="J51" s="58">
        <f>J50</f>
        <v>396</v>
      </c>
      <c r="K51" s="58">
        <f>K50</f>
        <v>54</v>
      </c>
      <c r="L51" s="59">
        <f>SUM(L13:L50)</f>
        <v>0</v>
      </c>
      <c r="M51" s="57">
        <f>SUM(M13:M50)</f>
        <v>396</v>
      </c>
      <c r="N51" s="201" t="str">
        <f>IF(L51&lt;&gt;0,SUM(M51/L51),"")</f>
        <v/>
      </c>
      <c r="O51" s="202"/>
      <c r="P51" s="60"/>
      <c r="Q51" s="56">
        <f>SUM(Q13:Q50)</f>
        <v>8.5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1" t="str">
        <f>IF(AI51&lt;&gt;0,SUM(AJ51/AI51),"")</f>
        <v/>
      </c>
      <c r="AL51" s="202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4" t="s">
        <v>39</v>
      </c>
      <c r="C54" s="185"/>
      <c r="D54" s="185"/>
      <c r="E54" s="185"/>
      <c r="F54" s="185"/>
      <c r="G54" s="185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4" t="s">
        <v>39</v>
      </c>
      <c r="Z54" s="185"/>
      <c r="AA54" s="185"/>
      <c r="AB54" s="185"/>
      <c r="AC54" s="185"/>
      <c r="AD54" s="185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389</v>
      </c>
      <c r="G55" s="119"/>
      <c r="H55" s="2"/>
      <c r="I55" s="39">
        <v>1</v>
      </c>
      <c r="J55" s="183" t="s">
        <v>42</v>
      </c>
      <c r="K55" s="113"/>
      <c r="L55" s="40">
        <f>SUMIF($R$13:$R$50,1,$Q$13:$Q$50)</f>
        <v>0</v>
      </c>
      <c r="M55" s="118"/>
      <c r="N55" s="119"/>
      <c r="O55" s="182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3" t="s">
        <v>42</v>
      </c>
      <c r="AH55" s="113"/>
      <c r="AI55" s="40">
        <f>SUMIF($R$13:$R$50,1,$Q$13:$Q$50)</f>
        <v>0</v>
      </c>
      <c r="AJ55" s="118"/>
      <c r="AK55" s="119"/>
      <c r="AL55" s="182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7" t="s">
        <v>45</v>
      </c>
      <c r="K57" s="178"/>
      <c r="L57" s="40">
        <f>SUMIF($R$13:$R$50,3,$Q$13:$Q$50)</f>
        <v>8.5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7" t="s">
        <v>45</v>
      </c>
      <c r="AH57" s="178"/>
      <c r="AI57" s="40">
        <f>SUMIF($R$13:$R$50,3,$Q$13:$Q$50)</f>
        <v>8.5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7" t="s">
        <v>47</v>
      </c>
      <c r="C59" s="168"/>
      <c r="D59" s="168"/>
      <c r="E59" s="168"/>
      <c r="F59" s="169">
        <f>J51</f>
        <v>396</v>
      </c>
      <c r="G59" s="170"/>
      <c r="H59" s="18"/>
      <c r="I59" s="171" t="s">
        <v>54</v>
      </c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3"/>
      <c r="Y59" s="167" t="s">
        <v>47</v>
      </c>
      <c r="Z59" s="168"/>
      <c r="AA59" s="168"/>
      <c r="AB59" s="168"/>
      <c r="AC59" s="169">
        <f>AG51</f>
        <v>0</v>
      </c>
      <c r="AD59" s="170"/>
      <c r="AE59" s="18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4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2015-07-08T15:53:38Z</dcterms:modified>
</cp:coreProperties>
</file>