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<sst xmlns="http://schemas.openxmlformats.org/spreadsheetml/2006/main" count="143" uniqueCount="73">
  <si>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</si>
  <si>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</si>
  <si>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</si>
  <si>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</si>
  <si>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</si>
  <si>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</si>
  <si>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</si>
  <si>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</si>
  <si>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</si>
  <si>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</si>
  <si>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</si>
  <si>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</si>
  <si>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</si>
  <si>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</si>
  <si>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</si>
  <si>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</si>
  <si>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</si>
  <si>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</si>
  <si>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</si>
  <si>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</si>
  <si>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</si>
  <si>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</si>
  <si>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</si>
  <si>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</si>
  <si>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</si>
  <si>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</si>
  <si>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</si>
  <si>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</si>
  <si>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</si>
  <si>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</si>
  <si>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</si>
  <si>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</si>
  <si>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</si>
  <si>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</si>
  <si>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</si>
  <si>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</si>
  <si>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</si>
  <si>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</si>
  <si>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</si>
  <si>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</si>
  <si>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</si>
  <si>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</si>
  <si>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</si>
  <si>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</si>
  <si>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</si>
  <si>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</si>
  <si>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</si>
  <si>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</si>
  <si>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</si>
  <si>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</si>
  <si>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</si>
  <si>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</si>
  <si>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</si>
  <si>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</si>
  <si>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</si>
  <si>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</si>
  <si>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</si>
  <si>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</si>
  <si>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</si>
  <si>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</si>
  <si>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</si>
  <si>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</si>
  <si>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S20S20002-10</t>
  </si>
  <si>
    <t>A02002-0065</t>
  </si>
  <si>
    <t>BA</t>
  </si>
  <si>
    <t>BJ</t>
  </si>
  <si>
    <t>YES</t>
  </si>
  <si>
    <t>JC</t>
  </si>
  <si>
    <t>2ND SUBMIT</t>
  </si>
  <si>
    <t>JO</t>
  </si>
  <si>
    <t>rst parts puller &amp; trepan</t>
  </si>
  <si>
    <t xml:space="preserve">Routing:     Hold at mach.  </t>
  </si>
  <si>
    <t>D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</si>
</sst>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4"/>
      <c r="AT1" s="20"/>
    </row>
    <row r="2" spans="2:46" ht="19.5" customHeight="1">
      <c r="B2" s="226" t="s">
        <v>24</v>
      </c>
      <c r="C2" s="206"/>
      <c r="D2" s="21"/>
      <c r="E2" s="227" t="s">
        <v>62</v>
      </c>
      <c r="F2" s="228"/>
      <c r="G2" s="229"/>
      <c r="H2" s="22"/>
      <c r="I2" s="2"/>
      <c r="J2" s="205" t="s">
        <v>0</v>
      </c>
      <c r="K2" s="230"/>
      <c r="L2" s="23" t="s">
        <v>72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3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362979</v>
      </c>
      <c r="F3" s="228"/>
      <c r="G3" s="229"/>
      <c r="H3" s="22"/>
      <c r="I3" s="25"/>
      <c r="J3" s="205" t="s">
        <v>25</v>
      </c>
      <c r="K3" s="230"/>
      <c r="L3" s="205" t="s">
        <v>63</v>
      </c>
      <c r="M3" s="206"/>
      <c r="N3" s="206"/>
      <c r="O3" s="230"/>
      <c r="P3" s="22"/>
      <c r="Q3" s="22"/>
      <c r="R3" s="232"/>
      <c r="S3" s="233"/>
      <c r="T3" s="234"/>
      <c r="U3" s="205"/>
      <c r="V3" s="206"/>
      <c r="W3" s="207"/>
      <c r="Y3" s="226" t="s">
        <v>22</v>
      </c>
      <c r="Z3" s="206"/>
      <c r="AA3" s="92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175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2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4"/>
      <c r="N6" s="85"/>
      <c r="O6" s="85"/>
      <c r="P6" s="85"/>
      <c r="Q6" s="86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3"/>
      <c r="N7" s="202"/>
      <c r="O7" s="203"/>
      <c r="P7" s="203"/>
      <c r="Q7" s="203"/>
      <c r="R7" s="204" t="s">
        <v>57</v>
      </c>
      <c r="S7" s="204"/>
      <c r="T7" s="204"/>
      <c r="U7" s="205"/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3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3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3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61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175</v>
      </c>
      <c r="L12" s="155" t="s">
        <v>55</v>
      </c>
      <c r="M12" s="156"/>
      <c r="N12" s="155"/>
      <c r="O12" s="157"/>
      <c r="P12" s="67"/>
      <c r="Q12" s="67"/>
      <c r="R12" s="67"/>
      <c r="S12" s="68"/>
      <c r="T12" s="69"/>
      <c r="U12" s="69">
        <v>4</v>
      </c>
      <c r="V12" s="54">
        <f>SUM(F13:F23)</f>
        <v>3.5</v>
      </c>
      <c r="W12" s="55">
        <f>U12/V12</f>
        <v>1.1428571428571428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42065</v>
      </c>
      <c r="C13" s="30" t="s">
        <v>64</v>
      </c>
      <c r="D13" s="30"/>
      <c r="E13" s="30">
        <v>4</v>
      </c>
      <c r="F13" s="77">
        <v>2.5</v>
      </c>
      <c r="G13" s="32">
        <v>28</v>
      </c>
      <c r="H13" s="4" t="e">
        <f>IF(G13="","",(IF(#REF!=0,"",(#REF!*G13*#REF!))))</f>
        <v>#REF!</v>
      </c>
      <c r="I13" s="5">
        <f t="shared" ref="I13:I24" si="0">IF(G13="","",(SUM(E13+F13+Q13)))</f>
        <v>6.5</v>
      </c>
      <c r="J13" s="6">
        <f>SUM(G$12:G13)</f>
        <v>28</v>
      </c>
      <c r="K13" s="6">
        <f>E$4-J13</f>
        <v>147</v>
      </c>
      <c r="L13" s="7">
        <f t="shared" ref="L13:L23" si="1">IF(G13="",0,$T$12*(I13-F13-Q13))</f>
        <v>0</v>
      </c>
      <c r="M13" s="4">
        <f>G13</f>
        <v>28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42066</v>
      </c>
      <c r="C14" s="30" t="s">
        <v>65</v>
      </c>
      <c r="D14" s="30"/>
      <c r="E14" s="30">
        <v>8</v>
      </c>
      <c r="F14" s="78">
        <v>0</v>
      </c>
      <c r="G14" s="32">
        <v>40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68</v>
      </c>
      <c r="K14" s="6">
        <f>E$4-J14</f>
        <v>107</v>
      </c>
      <c r="L14" s="7">
        <f t="shared" si="1"/>
        <v>0</v>
      </c>
      <c r="M14" s="4">
        <f t="shared" ref="M14:M23" si="4">G14</f>
        <v>40</v>
      </c>
      <c r="N14" s="136" t="str">
        <f t="shared" ref="N14:N23" si="5">IF(L14=0,"",(M14/L14))</f>
        <v/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42066</v>
      </c>
      <c r="C15" s="30" t="s">
        <v>69</v>
      </c>
      <c r="D15" s="30"/>
      <c r="E15" s="30">
        <v>7</v>
      </c>
      <c r="F15" s="78">
        <v>1</v>
      </c>
      <c r="G15" s="32">
        <v>4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72</v>
      </c>
      <c r="K15" s="6">
        <f>E$4-J15</f>
        <v>103</v>
      </c>
      <c r="L15" s="7">
        <f t="shared" si="1"/>
        <v>0</v>
      </c>
      <c r="M15" s="4">
        <f t="shared" si="4"/>
        <v>4</v>
      </c>
      <c r="N15" s="136" t="str">
        <f t="shared" si="5"/>
        <v/>
      </c>
      <c r="O15" s="137"/>
      <c r="P15" s="33"/>
      <c r="Q15" s="8">
        <v>0</v>
      </c>
      <c r="R15" s="8">
        <v>0</v>
      </c>
      <c r="S15" s="8">
        <v>0</v>
      </c>
      <c r="T15" s="167" t="s">
        <v>70</v>
      </c>
      <c r="U15" s="168"/>
      <c r="V15" s="168"/>
      <c r="W15" s="16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87"/>
      <c r="AO15" s="87"/>
      <c r="AP15" s="87"/>
      <c r="AQ15" s="167"/>
      <c r="AR15" s="168"/>
      <c r="AS15" s="168"/>
      <c r="AT15" s="169"/>
    </row>
    <row r="16" spans="2:46" ht="15" customHeight="1">
      <c r="B16" s="9">
        <v>42067</v>
      </c>
      <c r="C16" s="35" t="s">
        <v>65</v>
      </c>
      <c r="D16" s="50"/>
      <c r="E16" s="50">
        <v>6.5</v>
      </c>
      <c r="F16" s="79">
        <v>0</v>
      </c>
      <c r="G16" s="10">
        <v>38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110</v>
      </c>
      <c r="K16" s="6">
        <f t="shared" ref="K16:K24" si="8">E$4-J16</f>
        <v>65</v>
      </c>
      <c r="L16" s="7">
        <f t="shared" si="1"/>
        <v>0</v>
      </c>
      <c r="M16" s="4">
        <f t="shared" si="4"/>
        <v>38</v>
      </c>
      <c r="N16" s="136" t="str">
        <f t="shared" si="5"/>
        <v/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87"/>
      <c r="AO16" s="87"/>
      <c r="AP16" s="87"/>
      <c r="AQ16" s="167"/>
      <c r="AR16" s="168"/>
      <c r="AS16" s="168"/>
      <c r="AT16" s="16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110</v>
      </c>
      <c r="K17" s="6">
        <f t="shared" ref="K17" si="11">E$4-J17</f>
        <v>65</v>
      </c>
      <c r="L17" s="7">
        <f t="shared" ref="L17" si="12">IF(G17="",0,$T$12*(I17-F17-Q17))</f>
        <v>0</v>
      </c>
      <c r="M17" s="4">
        <f t="shared" ref="M17" si="13">G17</f>
        <v>0</v>
      </c>
      <c r="N17" s="136" t="str">
        <f t="shared" ref="N17" si="14">IF(L17=0,"",(M17/L17))</f>
        <v/>
      </c>
      <c r="O17" s="137"/>
      <c r="P17" s="33"/>
      <c r="Q17" s="61"/>
      <c r="R17" s="61"/>
      <c r="S17" s="61"/>
      <c r="T17" s="173"/>
      <c r="U17" s="174"/>
      <c r="V17" s="174"/>
      <c r="W17" s="175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87"/>
      <c r="AO17" s="87"/>
      <c r="AP17" s="87"/>
      <c r="AQ17" s="167"/>
      <c r="AR17" s="168"/>
      <c r="AS17" s="168"/>
      <c r="AT17" s="16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110</v>
      </c>
      <c r="K18" s="6">
        <f t="shared" ref="K18:K20" si="17">E$4-J18</f>
        <v>65</v>
      </c>
      <c r="L18" s="7">
        <f t="shared" ref="L18:L20" si="18">IF(G18="",0,$T$12*(I18-F18-Q18))</f>
        <v>0</v>
      </c>
      <c r="M18" s="4">
        <f t="shared" ref="M18:M20" si="19">G18</f>
        <v>0</v>
      </c>
      <c r="N18" s="136" t="str">
        <f t="shared" ref="N18:N20" si="20">IF(L18=0,"",(M18/L18))</f>
        <v/>
      </c>
      <c r="O18" s="137"/>
      <c r="P18" s="33"/>
      <c r="Q18" s="61"/>
      <c r="R18" s="61"/>
      <c r="S18" s="61"/>
      <c r="T18" s="167"/>
      <c r="U18" s="168"/>
      <c r="V18" s="168"/>
      <c r="W18" s="169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110</v>
      </c>
      <c r="K19" s="6">
        <f t="shared" si="17"/>
        <v>65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102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110</v>
      </c>
      <c r="K20" s="6">
        <f t="shared" si="17"/>
        <v>65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110</v>
      </c>
      <c r="K21" s="6">
        <f t="shared" si="8"/>
        <v>65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87"/>
      <c r="AO21" s="87"/>
      <c r="AP21" s="87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110</v>
      </c>
      <c r="K22" s="6">
        <f t="shared" si="8"/>
        <v>65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87"/>
      <c r="AO22" s="87"/>
      <c r="AP22" s="87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110</v>
      </c>
      <c r="K23" s="6">
        <f t="shared" si="8"/>
        <v>65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87"/>
      <c r="AO23" s="87"/>
      <c r="AP23" s="87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25.5</v>
      </c>
      <c r="F24" s="62">
        <f>SUM(F13:F23)</f>
        <v>3.5</v>
      </c>
      <c r="G24" s="62">
        <f>SUM(G13:G23)</f>
        <v>110</v>
      </c>
      <c r="H24" s="81"/>
      <c r="I24" s="62">
        <f t="shared" si="0"/>
        <v>29</v>
      </c>
      <c r="J24" s="82">
        <f>J23</f>
        <v>110</v>
      </c>
      <c r="K24" s="82">
        <f t="shared" si="8"/>
        <v>65</v>
      </c>
      <c r="L24" s="83">
        <f>SUM(L13:L23)</f>
        <v>0</v>
      </c>
      <c r="M24" s="81">
        <f>SUM(M13:M23)</f>
        <v>110</v>
      </c>
      <c r="N24" s="143" t="e">
        <f>SUM(M24/L24)</f>
        <v>#DIV/0!</v>
      </c>
      <c r="O24" s="144"/>
      <c r="P24" s="84"/>
      <c r="Q24" s="83">
        <f>SUM(Q13:Q23)</f>
        <v>0</v>
      </c>
      <c r="R24" s="83"/>
      <c r="S24" s="83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3" t="e">
        <f>SUM(AJ24/AI24)</f>
        <v>#DIV/0!</v>
      </c>
      <c r="AL24" s="144"/>
      <c r="AM24" s="84"/>
      <c r="AN24" s="83">
        <f>SUM(AN13:AN23)</f>
        <v>0</v>
      </c>
      <c r="AO24" s="83"/>
      <c r="AP24" s="83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71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175</v>
      </c>
      <c r="L26" s="155" t="s">
        <v>55</v>
      </c>
      <c r="M26" s="156"/>
      <c r="N26" s="155"/>
      <c r="O26" s="157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175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87"/>
      <c r="AO27" s="87"/>
      <c r="AP27" s="87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175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87"/>
      <c r="AO28" s="87"/>
      <c r="AP28" s="87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175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87"/>
      <c r="AO29" s="87"/>
      <c r="AP29" s="87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175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87"/>
      <c r="AO30" s="87"/>
      <c r="AP30" s="87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175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87"/>
      <c r="AO31" s="87"/>
      <c r="AP31" s="87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175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87"/>
      <c r="AO32" s="87"/>
      <c r="AP32" s="87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175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87"/>
      <c r="AO33" s="87"/>
      <c r="AP33" s="87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175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87"/>
      <c r="AO34" s="87"/>
      <c r="AP34" s="87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175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87"/>
      <c r="AO35" s="87"/>
      <c r="AP35" s="87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175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175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175</v>
      </c>
      <c r="L38" s="83">
        <f>SUM(L27:L37)</f>
        <v>0</v>
      </c>
      <c r="M38" s="81">
        <f>SUM(M27:M37)</f>
        <v>0</v>
      </c>
      <c r="N38" s="143" t="e">
        <f>SUM(M38/L38)</f>
        <v>#DIV/0!</v>
      </c>
      <c r="O38" s="144"/>
      <c r="P38" s="84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3" t="e">
        <f>SUM(AJ38/AI38)</f>
        <v>#DIV/0!</v>
      </c>
      <c r="AL38" s="144"/>
      <c r="AM38" s="84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97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175</v>
      </c>
      <c r="L40" s="155" t="s">
        <v>55</v>
      </c>
      <c r="M40" s="156"/>
      <c r="N40" s="155"/>
      <c r="O40" s="157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175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175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175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175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175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175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175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175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175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175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175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175</v>
      </c>
      <c r="L52" s="83">
        <f>SUM(L41:L51)</f>
        <v>0</v>
      </c>
      <c r="M52" s="81">
        <f>SUM(M41:M51)</f>
        <v>0</v>
      </c>
      <c r="N52" s="143" t="e">
        <f>SUM(M52/L52)</f>
        <v>#DIV/0!</v>
      </c>
      <c r="O52" s="144"/>
      <c r="P52" s="84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3" t="e">
        <f>SUM(AJ52/AI52)</f>
        <v>#DIV/0!</v>
      </c>
      <c r="AL52" s="144"/>
      <c r="AM52" s="84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97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97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5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 t="s">
        <v>53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42065</v>
      </c>
      <c r="N56" s="115"/>
      <c r="O56" s="123">
        <v>0.79513888888888884</v>
      </c>
      <c r="P56" s="116"/>
      <c r="Q56" s="116"/>
      <c r="R56" s="241" t="s">
        <v>66</v>
      </c>
      <c r="S56" s="116"/>
      <c r="T56" s="241" t="s">
        <v>67</v>
      </c>
      <c r="U56" s="116"/>
      <c r="V56" s="241" t="s">
        <v>68</v>
      </c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110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2015-03-04T14:50:26Z</dcterms:modified>
</cp:coreProperties>
</file>