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5251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C57" i="1" s="1"/>
  <c r="AN24" i="1"/>
  <c r="AD24" i="1"/>
  <c r="AC60" i="1" s="1"/>
  <c r="AC24" i="1"/>
  <c r="AB24" i="1"/>
  <c r="AJ23" i="1"/>
  <c r="AI23" i="1"/>
  <c r="AK23" i="1" s="1"/>
  <c r="AG23" i="1"/>
  <c r="AH23" i="1" s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G24" i="1" l="1"/>
  <c r="AH24" i="1" s="1"/>
  <c r="AI52" i="1"/>
  <c r="AG52" i="1"/>
  <c r="AH52" i="1" s="1"/>
  <c r="AH37" i="1"/>
  <c r="AF38" i="1"/>
  <c r="AC59" i="1"/>
  <c r="AI24" i="1"/>
  <c r="AI38" i="1"/>
  <c r="AK38" i="1" s="1"/>
  <c r="AJ24" i="1"/>
  <c r="AJ38" i="1"/>
  <c r="AJ52" i="1"/>
  <c r="AK52" i="1" s="1"/>
  <c r="AK41" i="1"/>
  <c r="AK14" i="1"/>
  <c r="AK28" i="1"/>
  <c r="AF52" i="1"/>
  <c r="AF24" i="1"/>
  <c r="AE52" i="1"/>
  <c r="J23" i="1"/>
  <c r="AK24" i="1" l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N20" i="1" s="1"/>
  <c r="J20" i="1"/>
  <c r="K20" i="1" s="1"/>
  <c r="M20" i="1"/>
  <c r="N18" i="1" l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<sst xmlns="http://schemas.openxmlformats.org/spreadsheetml/2006/main" count="147" uniqueCount="75">
  <si>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</si>
  <si>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</si>
  <si>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</si>
  <si>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</si>
  <si>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</si>
  <si>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</si>
  <si>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</si>
  <si>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</si>
  <si>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</si>
  <si>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</si>
  <si>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</si>
  <si>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</si>
  <si>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</si>
  <si>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</si>
  <si>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</si>
  <si>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</si>
  <si>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</si>
  <si>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</si>
  <si>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</si>
  <si>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</si>
  <si>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</si>
  <si>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</si>
  <si>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</si>
  <si>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</si>
  <si>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</si>
  <si>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</si>
  <si>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</si>
  <si>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</si>
  <si>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</si>
  <si>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</si>
  <si>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</si>
  <si>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</si>
  <si>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</si>
  <si>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</si>
  <si>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</si>
  <si>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</si>
  <si>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</si>
  <si>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</si>
  <si>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</si>
  <si>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</si>
  <si>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</si>
  <si>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</si>
  <si>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</si>
  <si>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</si>
  <si>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</si>
  <si>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</si>
  <si>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</si>
  <si>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</si>
  <si>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</si>
  <si>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</si>
  <si>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</si>
  <si>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</si>
  <si>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</si>
  <si>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</si>
  <si>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</si>
  <si>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</si>
  <si>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</si>
  <si>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</si>
  <si>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</si>
  <si>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</si>
  <si>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</si>
  <si>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</si>
  <si>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SB2201-10</t>
  </si>
  <si>
    <t>A04042-0034</t>
  </si>
  <si>
    <t>Routing:        PACK DEPT</t>
  </si>
  <si>
    <t>MR 10/28/14</t>
  </si>
  <si>
    <t>8M 27SEC</t>
  </si>
  <si>
    <t>BA</t>
  </si>
  <si>
    <t>BJ</t>
  </si>
  <si>
    <t>1PM</t>
  </si>
  <si>
    <t>YES</t>
  </si>
  <si>
    <t>SR</t>
  </si>
  <si>
    <t>GHK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</si>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</sst>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3" fillId="3" borderId="8" xfId="1" applyFont="1" applyFill="1" applyBorder="1" applyAlignment="1">
      <alignment horizontal="center"/>
    </xf>
    <xf numFmtId="0" fontId="3" fillId="3" borderId="10" xfId="1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 vertical="center" wrapText="1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E47" sqref="E47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100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 x14ac:dyDescent="0.3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 x14ac:dyDescent="0.3">
      <c r="B2" s="225" t="s">
        <v>24</v>
      </c>
      <c r="C2" s="205"/>
      <c r="D2" s="21"/>
      <c r="E2" s="226" t="s">
        <v>62</v>
      </c>
      <c r="F2" s="227"/>
      <c r="G2" s="228"/>
      <c r="H2" s="22"/>
      <c r="I2" s="2"/>
      <c r="J2" s="204" t="s">
        <v>0</v>
      </c>
      <c r="K2" s="229"/>
      <c r="L2" s="23"/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 x14ac:dyDescent="0.3">
      <c r="B3" s="225" t="s">
        <v>22</v>
      </c>
      <c r="C3" s="205"/>
      <c r="D3" s="24"/>
      <c r="E3" s="226">
        <v>372422</v>
      </c>
      <c r="F3" s="227"/>
      <c r="G3" s="228"/>
      <c r="H3" s="22"/>
      <c r="I3" s="25"/>
      <c r="J3" s="204" t="s">
        <v>25</v>
      </c>
      <c r="K3" s="229"/>
      <c r="L3" s="204" t="s">
        <v>63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 x14ac:dyDescent="0.3">
      <c r="B4" s="207" t="s">
        <v>23</v>
      </c>
      <c r="C4" s="209"/>
      <c r="D4" s="24"/>
      <c r="E4" s="230">
        <v>450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 x14ac:dyDescent="0.3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3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 x14ac:dyDescent="0.3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43" t="s">
        <v>57</v>
      </c>
      <c r="S7" s="243"/>
      <c r="T7" s="243"/>
      <c r="U7" s="204" t="s">
        <v>65</v>
      </c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 x14ac:dyDescent="0.3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 x14ac:dyDescent="0.35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 x14ac:dyDescent="0.3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 x14ac:dyDescent="0.35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 x14ac:dyDescent="0.3">
      <c r="B12" s="151" t="s">
        <v>61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450</v>
      </c>
      <c r="L12" s="154" t="s">
        <v>55</v>
      </c>
      <c r="M12" s="155"/>
      <c r="N12" s="247" t="s">
        <v>66</v>
      </c>
      <c r="O12" s="248"/>
      <c r="P12" s="70"/>
      <c r="Q12" s="70"/>
      <c r="R12" s="70"/>
      <c r="S12" s="71"/>
      <c r="T12" s="72">
        <v>6</v>
      </c>
      <c r="U12" s="72">
        <v>4</v>
      </c>
      <c r="V12" s="54">
        <f>SUM(F13:F23)</f>
        <v>0</v>
      </c>
      <c r="W12" s="55" t="e">
        <f>U12/V12</f>
        <v>#DIV/0!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3">
      <c r="B13" s="29">
        <v>42170</v>
      </c>
      <c r="C13" s="30" t="s">
        <v>67</v>
      </c>
      <c r="D13" s="30"/>
      <c r="E13" s="30">
        <v>7</v>
      </c>
      <c r="F13" s="80">
        <v>0</v>
      </c>
      <c r="G13" s="32">
        <v>43</v>
      </c>
      <c r="H13" s="4" t="e">
        <f>IF(G13="","",(IF(#REF!=0,"",(#REF!*G13*#REF!))))</f>
        <v>#REF!</v>
      </c>
      <c r="I13" s="5">
        <f t="shared" ref="I13:I24" si="0">IF(G13="","",(SUM(E13+F13+Q13)))</f>
        <v>7</v>
      </c>
      <c r="J13" s="6">
        <f>SUM(G$12:G13)</f>
        <v>43</v>
      </c>
      <c r="K13" s="6">
        <f>E$4-J13</f>
        <v>407</v>
      </c>
      <c r="L13" s="7">
        <f t="shared" ref="L13:L23" si="1">IF(G13="",0,$T$12*(I13-F13-Q13))</f>
        <v>42</v>
      </c>
      <c r="M13" s="4">
        <f>G13</f>
        <v>43</v>
      </c>
      <c r="N13" s="135">
        <f>IF(L13=0,"",(M13/L13))</f>
        <v>1.0238095238095237</v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 x14ac:dyDescent="0.3">
      <c r="B14" s="29">
        <v>42171</v>
      </c>
      <c r="C14" s="30" t="s">
        <v>68</v>
      </c>
      <c r="D14" s="30"/>
      <c r="E14" s="30">
        <v>6</v>
      </c>
      <c r="F14" s="81">
        <v>0</v>
      </c>
      <c r="G14" s="32">
        <v>30</v>
      </c>
      <c r="H14" s="4" t="e">
        <f>IF(G14="","",(IF(#REF!=0,"",(#REF!*G14*#REF!))))</f>
        <v>#REF!</v>
      </c>
      <c r="I14" s="5">
        <f t="shared" si="0"/>
        <v>6</v>
      </c>
      <c r="J14" s="6">
        <f>SUM(G$12:G14)</f>
        <v>73</v>
      </c>
      <c r="K14" s="6">
        <f>E$4-J14</f>
        <v>377</v>
      </c>
      <c r="L14" s="7">
        <f t="shared" si="1"/>
        <v>36</v>
      </c>
      <c r="M14" s="4">
        <f t="shared" ref="M14:M23" si="4">G14</f>
        <v>30</v>
      </c>
      <c r="N14" s="135">
        <f t="shared" ref="N14:N23" si="5">IF(L14=0,"",(M14/L14))</f>
        <v>0.83333333333333337</v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 x14ac:dyDescent="0.3">
      <c r="B15" s="29">
        <v>42170</v>
      </c>
      <c r="C15" s="30" t="s">
        <v>67</v>
      </c>
      <c r="D15" s="30"/>
      <c r="E15" s="30">
        <v>8</v>
      </c>
      <c r="F15" s="81">
        <v>0</v>
      </c>
      <c r="G15" s="32">
        <v>44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117</v>
      </c>
      <c r="K15" s="6">
        <f>E$4-J15</f>
        <v>333</v>
      </c>
      <c r="L15" s="7">
        <f t="shared" si="1"/>
        <v>48</v>
      </c>
      <c r="M15" s="4">
        <f t="shared" si="4"/>
        <v>44</v>
      </c>
      <c r="N15" s="135">
        <f t="shared" si="5"/>
        <v>0.91666666666666663</v>
      </c>
      <c r="O15" s="136"/>
      <c r="P15" s="33"/>
      <c r="Q15" s="8">
        <v>0</v>
      </c>
      <c r="R15" s="8">
        <v>0</v>
      </c>
      <c r="S15" s="8">
        <v>0</v>
      </c>
      <c r="T15" s="166"/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 x14ac:dyDescent="0.3">
      <c r="B16" s="9">
        <v>42172</v>
      </c>
      <c r="C16" s="35" t="s">
        <v>68</v>
      </c>
      <c r="D16" s="50"/>
      <c r="E16" s="50">
        <v>6</v>
      </c>
      <c r="F16" s="82">
        <v>0</v>
      </c>
      <c r="G16" s="10">
        <v>36</v>
      </c>
      <c r="H16" s="4" t="e">
        <f>IF(G16="","",(IF(#REF!=0,"",(#REF!*G16*#REF!))))</f>
        <v>#REF!</v>
      </c>
      <c r="I16" s="5">
        <f t="shared" si="0"/>
        <v>6</v>
      </c>
      <c r="J16" s="6">
        <f>SUM(G$12:G16)</f>
        <v>153</v>
      </c>
      <c r="K16" s="6">
        <f t="shared" ref="K16:K24" si="8">E$4-J16</f>
        <v>297</v>
      </c>
      <c r="L16" s="7">
        <f t="shared" si="1"/>
        <v>36</v>
      </c>
      <c r="M16" s="4">
        <f t="shared" si="4"/>
        <v>36</v>
      </c>
      <c r="N16" s="135">
        <f t="shared" si="5"/>
        <v>1</v>
      </c>
      <c r="O16" s="136"/>
      <c r="P16" s="33"/>
      <c r="Q16" s="8">
        <v>0</v>
      </c>
      <c r="R16" s="8">
        <v>0</v>
      </c>
      <c r="S16" s="8">
        <v>0</v>
      </c>
      <c r="T16" s="166"/>
      <c r="U16" s="167"/>
      <c r="V16" s="167"/>
      <c r="W16" s="16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 x14ac:dyDescent="0.3">
      <c r="B17" s="9">
        <v>42172</v>
      </c>
      <c r="C17" s="35" t="s">
        <v>72</v>
      </c>
      <c r="D17" s="61"/>
      <c r="E17" s="61">
        <v>7.5</v>
      </c>
      <c r="F17" s="82">
        <v>0</v>
      </c>
      <c r="G17" s="10">
        <v>40</v>
      </c>
      <c r="H17" s="4"/>
      <c r="I17" s="5">
        <f t="shared" ref="I17" si="10">IF(G17="","",(SUM(E17+F17+Q17)))</f>
        <v>8</v>
      </c>
      <c r="J17" s="6">
        <f>SUM(G$12:G17)</f>
        <v>193</v>
      </c>
      <c r="K17" s="6">
        <f t="shared" ref="K17" si="11">E$4-J17</f>
        <v>257</v>
      </c>
      <c r="L17" s="7">
        <f t="shared" ref="L17" si="12">IF(G17="",0,$T$12*(I17-F17-Q17))</f>
        <v>45</v>
      </c>
      <c r="M17" s="4">
        <f t="shared" ref="M17" si="13">G17</f>
        <v>40</v>
      </c>
      <c r="N17" s="135">
        <f t="shared" ref="N17" si="14">IF(L17=0,"",(M17/L17))</f>
        <v>0.88888888888888884</v>
      </c>
      <c r="O17" s="136"/>
      <c r="P17" s="33"/>
      <c r="Q17" s="61">
        <v>0.5</v>
      </c>
      <c r="R17" s="61">
        <v>4</v>
      </c>
      <c r="S17" s="61">
        <v>0</v>
      </c>
      <c r="T17" s="172"/>
      <c r="U17" s="173"/>
      <c r="V17" s="173"/>
      <c r="W17" s="174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 x14ac:dyDescent="0.3">
      <c r="B18" s="101">
        <v>42172</v>
      </c>
      <c r="C18" s="59" t="s">
        <v>67</v>
      </c>
      <c r="D18" s="61"/>
      <c r="E18" s="61">
        <v>8</v>
      </c>
      <c r="F18" s="82">
        <v>0</v>
      </c>
      <c r="G18" s="10">
        <v>35</v>
      </c>
      <c r="H18" s="4"/>
      <c r="I18" s="5">
        <f t="shared" ref="I18:I20" si="16">IF(G18="","",(SUM(E18+F18+Q18)))</f>
        <v>8</v>
      </c>
      <c r="J18" s="6">
        <f>SUM(G$12:G18)</f>
        <v>228</v>
      </c>
      <c r="K18" s="6">
        <f t="shared" ref="K18:K20" si="17">E$4-J18</f>
        <v>222</v>
      </c>
      <c r="L18" s="7">
        <f t="shared" ref="L18:L20" si="18">IF(G18="",0,$T$12*(I18-F18-Q18))</f>
        <v>48</v>
      </c>
      <c r="M18" s="4">
        <f t="shared" ref="M18:M20" si="19">G18</f>
        <v>35</v>
      </c>
      <c r="N18" s="135">
        <f t="shared" ref="N18:N20" si="20">IF(L18=0,"",(M18/L18))</f>
        <v>0.72916666666666663</v>
      </c>
      <c r="O18" s="136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3">
      <c r="B19" s="9">
        <v>42173</v>
      </c>
      <c r="C19" s="59" t="s">
        <v>68</v>
      </c>
      <c r="D19" s="61"/>
      <c r="E19" s="61">
        <v>7</v>
      </c>
      <c r="F19" s="82">
        <v>0</v>
      </c>
      <c r="G19" s="10">
        <v>40</v>
      </c>
      <c r="H19" s="4"/>
      <c r="I19" s="5">
        <f t="shared" si="16"/>
        <v>7</v>
      </c>
      <c r="J19" s="6">
        <f>SUM(G$12:G19)</f>
        <v>268</v>
      </c>
      <c r="K19" s="6">
        <f t="shared" si="17"/>
        <v>182</v>
      </c>
      <c r="L19" s="7">
        <f t="shared" si="18"/>
        <v>42</v>
      </c>
      <c r="M19" s="4">
        <f t="shared" si="19"/>
        <v>40</v>
      </c>
      <c r="N19" s="135">
        <f t="shared" si="20"/>
        <v>0.95238095238095233</v>
      </c>
      <c r="O19" s="136"/>
      <c r="P19" s="33"/>
      <c r="Q19" s="61">
        <v>0</v>
      </c>
      <c r="R19" s="61">
        <v>0</v>
      </c>
      <c r="S19" s="61">
        <v>0</v>
      </c>
      <c r="T19" s="172" t="s">
        <v>73</v>
      </c>
      <c r="U19" s="173"/>
      <c r="V19" s="173"/>
      <c r="W19" s="173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3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268</v>
      </c>
      <c r="K20" s="6">
        <f t="shared" si="17"/>
        <v>182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241" t="s">
        <v>74</v>
      </c>
      <c r="U20" s="242"/>
      <c r="V20" s="242"/>
      <c r="W20" s="242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3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268</v>
      </c>
      <c r="K21" s="6">
        <f t="shared" si="8"/>
        <v>182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 x14ac:dyDescent="0.3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268</v>
      </c>
      <c r="K22" s="6">
        <f t="shared" si="8"/>
        <v>182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 x14ac:dyDescent="0.3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268</v>
      </c>
      <c r="K23" s="6">
        <f t="shared" si="8"/>
        <v>182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 x14ac:dyDescent="0.3">
      <c r="B24" s="140" t="s">
        <v>20</v>
      </c>
      <c r="C24" s="141"/>
      <c r="D24" s="52"/>
      <c r="E24" s="62">
        <f>SUM(E13:E23)</f>
        <v>49.5</v>
      </c>
      <c r="F24" s="62">
        <f>SUM(F13:F23)</f>
        <v>0</v>
      </c>
      <c r="G24" s="62">
        <f>SUM(G13:G23)</f>
        <v>268</v>
      </c>
      <c r="H24" s="84"/>
      <c r="I24" s="62">
        <f t="shared" si="0"/>
        <v>50</v>
      </c>
      <c r="J24" s="85">
        <f>J23</f>
        <v>268</v>
      </c>
      <c r="K24" s="85">
        <f t="shared" si="8"/>
        <v>182</v>
      </c>
      <c r="L24" s="86">
        <f>SUM(L13:L23)</f>
        <v>297</v>
      </c>
      <c r="M24" s="84">
        <f>SUM(M13:M23)</f>
        <v>268</v>
      </c>
      <c r="N24" s="142">
        <f>SUM(M24/L24)</f>
        <v>0.90235690235690236</v>
      </c>
      <c r="O24" s="143"/>
      <c r="P24" s="87"/>
      <c r="Q24" s="86">
        <f>SUM(Q13:Q23)</f>
        <v>0.5</v>
      </c>
      <c r="R24" s="86"/>
      <c r="S24" s="86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" thickBot="1" x14ac:dyDescent="0.35">
      <c r="B25" s="244" t="s">
        <v>64</v>
      </c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6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 x14ac:dyDescent="0.3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450</v>
      </c>
      <c r="L26" s="154" t="s">
        <v>55</v>
      </c>
      <c r="M26" s="155"/>
      <c r="N26" s="154"/>
      <c r="O26" s="156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3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450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 x14ac:dyDescent="0.3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450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 x14ac:dyDescent="0.3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450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 x14ac:dyDescent="0.3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450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 x14ac:dyDescent="0.3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450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 x14ac:dyDescent="0.3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450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 x14ac:dyDescent="0.3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450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 x14ac:dyDescent="0.3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450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 x14ac:dyDescent="0.3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450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 x14ac:dyDescent="0.3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450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 x14ac:dyDescent="0.3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450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 x14ac:dyDescent="0.3">
      <c r="B38" s="140" t="s">
        <v>20</v>
      </c>
      <c r="C38" s="141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450</v>
      </c>
      <c r="L38" s="86">
        <f>SUM(L27:L37)</f>
        <v>0</v>
      </c>
      <c r="M38" s="84">
        <f>SUM(M27:M37)</f>
        <v>0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" thickBot="1" x14ac:dyDescent="0.35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 x14ac:dyDescent="0.3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450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3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450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 x14ac:dyDescent="0.3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450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 x14ac:dyDescent="0.3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450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 x14ac:dyDescent="0.3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450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 x14ac:dyDescent="0.3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450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 x14ac:dyDescent="0.3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450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 x14ac:dyDescent="0.3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450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 x14ac:dyDescent="0.3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450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 x14ac:dyDescent="0.3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450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 x14ac:dyDescent="0.3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450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 x14ac:dyDescent="0.3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450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 x14ac:dyDescent="0.3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450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 x14ac:dyDescent="0.35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 x14ac:dyDescent="0.3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 x14ac:dyDescent="0.3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 x14ac:dyDescent="0.3">
      <c r="B56" s="108" t="s">
        <v>51</v>
      </c>
      <c r="C56" s="109"/>
      <c r="D56" s="109"/>
      <c r="E56" s="109"/>
      <c r="F56" s="110">
        <v>365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42170</v>
      </c>
      <c r="N56" s="114"/>
      <c r="O56" s="122" t="s">
        <v>69</v>
      </c>
      <c r="P56" s="115"/>
      <c r="Q56" s="115"/>
      <c r="R56" s="240" t="s">
        <v>70</v>
      </c>
      <c r="S56" s="115"/>
      <c r="T56" s="240" t="s">
        <v>71</v>
      </c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 x14ac:dyDescent="0.3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 x14ac:dyDescent="0.3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 x14ac:dyDescent="0.3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0.5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0.5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 x14ac:dyDescent="0.35">
      <c r="B60" s="102" t="s">
        <v>47</v>
      </c>
      <c r="C60" s="103"/>
      <c r="D60" s="103"/>
      <c r="E60" s="103"/>
      <c r="F60" s="104">
        <f>G24</f>
        <v>268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 x14ac:dyDescent="0.3">
      <c r="B61" s="238"/>
      <c r="C61" s="238"/>
      <c r="D61" s="238"/>
      <c r="E61" s="238"/>
      <c r="F61" s="239"/>
      <c r="G61" s="239"/>
    </row>
  </sheetData>
  <mergeCells count="362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T20:W20"/>
    <mergeCell ref="T19:W19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2014-08-11T12:28:54Z</cp:lastPrinted>
  <dcterms:created xsi:type="dcterms:W3CDTF">2014-06-10T19:48:08Z</dcterms:created>
  <dcterms:modified xsi:type="dcterms:W3CDTF">2015-07-07T12:30:51Z</dcterms:modified>
</cp:coreProperties>
</file>