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L16" s="1"/>
  <c r="N16" s="1"/>
  <c r="J16"/>
  <c r="K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<sst xmlns="http://schemas.openxmlformats.org/spreadsheetml/2006/main" count="147" uniqueCount="74">
  <si>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</si>
  <si>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</si>
  <si>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</si>
  <si>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</si>
  <si>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</si>
  <si>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</si>
  <si>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</si>
  <si>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</si>
  <si>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</si>
  <si>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</si>
  <si>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</si>
  <si>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</si>
  <si>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</si>
  <si>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</si>
  <si>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</si>
  <si>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</si>
  <si>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</si>
  <si>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</si>
  <si>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</si>
  <si>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</si>
  <si>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</si>
  <si>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</si>
  <si>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</si>
  <si>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</si>
  <si>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</si>
  <si>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</si>
  <si>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</si>
  <si>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</si>
  <si>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</si>
  <si>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</si>
  <si>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</si>
  <si>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</si>
  <si>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</si>
  <si>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</si>
  <si>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</si>
  <si>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</si>
  <si>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</si>
  <si>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</si>
  <si>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</si>
  <si>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</si>
  <si>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</si>
  <si>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</si>
  <si>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</si>
  <si>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</si>
  <si>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</si>
  <si>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</si>
  <si>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</si>
  <si>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</si>
  <si>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</si>
  <si>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</si>
  <si>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</si>
  <si>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</si>
  <si>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</si>
  <si>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</si>
  <si>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</si>
  <si>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</si>
  <si>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</si>
  <si>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</si>
  <si>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</si>
  <si>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</si>
  <si>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</si>
  <si>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</si>
  <si>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SF7-2.5-E-BLNK</t>
  </si>
  <si>
    <t>A02071-0056</t>
  </si>
  <si>
    <t>Machine # H1</t>
  </si>
  <si>
    <t>B</t>
  </si>
  <si>
    <t>HVD</t>
  </si>
  <si>
    <t>1M 49SEC</t>
  </si>
  <si>
    <t>YES</t>
  </si>
  <si>
    <t>DH</t>
  </si>
  <si>
    <t>Wrk on 2201/brzng assmbly</t>
  </si>
  <si>
    <t>BEN W</t>
  </si>
  <si>
    <t>Out of stock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</si>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</sst>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10" fillId="3" borderId="8" xfId="1" applyFont="1" applyFill="1" applyBorder="1" applyAlignment="1">
      <alignment horizontal="left"/>
    </xf>
    <xf numFmtId="0" fontId="10" fillId="3" borderId="10" xfId="1" applyFont="1" applyFill="1" applyBorder="1" applyAlignment="1">
      <alignment horizontal="left"/>
    </xf>
    <xf numFmtId="0" fontId="10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4"/>
      <c r="AT1" s="20"/>
    </row>
    <row r="2" spans="2:46" ht="19.5" customHeight="1">
      <c r="B2" s="149" t="s">
        <v>24</v>
      </c>
      <c r="C2" s="150"/>
      <c r="D2" s="21"/>
      <c r="E2" s="151" t="s">
        <v>62</v>
      </c>
      <c r="F2" s="152"/>
      <c r="G2" s="153"/>
      <c r="H2" s="22"/>
      <c r="I2" s="2"/>
      <c r="J2" s="147" t="s">
        <v>0</v>
      </c>
      <c r="K2" s="148"/>
      <c r="L2" s="23" t="s">
        <v>65</v>
      </c>
      <c r="M2" s="22"/>
      <c r="N2" s="22"/>
      <c r="O2" s="22"/>
      <c r="P2" s="22"/>
      <c r="Q2" s="22"/>
      <c r="R2" s="191" t="s">
        <v>45</v>
      </c>
      <c r="S2" s="192"/>
      <c r="T2" s="193"/>
      <c r="U2" s="147"/>
      <c r="V2" s="150"/>
      <c r="W2" s="185"/>
      <c r="Y2" s="149" t="s">
        <v>24</v>
      </c>
      <c r="Z2" s="150"/>
      <c r="AA2" s="93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7"/>
      <c r="AS2" s="150"/>
      <c r="AT2" s="185"/>
    </row>
    <row r="3" spans="2:46" ht="19.5" customHeight="1">
      <c r="B3" s="149" t="s">
        <v>22</v>
      </c>
      <c r="C3" s="150"/>
      <c r="D3" s="24"/>
      <c r="E3" s="151">
        <v>384947</v>
      </c>
      <c r="F3" s="152"/>
      <c r="G3" s="153"/>
      <c r="H3" s="22"/>
      <c r="I3" s="25"/>
      <c r="J3" s="147" t="s">
        <v>25</v>
      </c>
      <c r="K3" s="148"/>
      <c r="L3" s="147" t="s">
        <v>63</v>
      </c>
      <c r="M3" s="150"/>
      <c r="N3" s="150"/>
      <c r="O3" s="148"/>
      <c r="P3" s="22"/>
      <c r="Q3" s="22"/>
      <c r="R3" s="194"/>
      <c r="S3" s="195"/>
      <c r="T3" s="196"/>
      <c r="U3" s="147"/>
      <c r="V3" s="150"/>
      <c r="W3" s="185"/>
      <c r="Y3" s="149" t="s">
        <v>22</v>
      </c>
      <c r="Z3" s="150"/>
      <c r="AA3" s="92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4"/>
      <c r="AP3" s="195"/>
      <c r="AQ3" s="196"/>
      <c r="AR3" s="147"/>
      <c r="AS3" s="150"/>
      <c r="AT3" s="185"/>
    </row>
    <row r="4" spans="2:46" ht="19.5" customHeight="1">
      <c r="B4" s="212" t="s">
        <v>23</v>
      </c>
      <c r="C4" s="193"/>
      <c r="D4" s="24"/>
      <c r="E4" s="191">
        <v>250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2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4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4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4"/>
      <c r="N6" s="85"/>
      <c r="O6" s="85"/>
      <c r="P6" s="85"/>
      <c r="Q6" s="86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3"/>
      <c r="N7" s="176"/>
      <c r="O7" s="177"/>
      <c r="P7" s="177"/>
      <c r="Q7" s="177"/>
      <c r="R7" s="200" t="s">
        <v>57</v>
      </c>
      <c r="S7" s="200"/>
      <c r="T7" s="200"/>
      <c r="U7" s="147"/>
      <c r="V7" s="150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3"/>
      <c r="AK7" s="176"/>
      <c r="AL7" s="177"/>
      <c r="AM7" s="177"/>
      <c r="AN7" s="177"/>
      <c r="AO7" s="200" t="s">
        <v>57</v>
      </c>
      <c r="AP7" s="200"/>
      <c r="AQ7" s="200"/>
      <c r="AR7" s="147"/>
      <c r="AS7" s="150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3"/>
      <c r="N8" s="176"/>
      <c r="O8" s="177"/>
      <c r="P8" s="177"/>
      <c r="Q8" s="177"/>
      <c r="R8" s="200" t="s">
        <v>58</v>
      </c>
      <c r="S8" s="200"/>
      <c r="T8" s="200"/>
      <c r="U8" s="147"/>
      <c r="V8" s="150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3"/>
      <c r="AK8" s="176"/>
      <c r="AL8" s="177"/>
      <c r="AM8" s="177"/>
      <c r="AN8" s="177"/>
      <c r="AO8" s="200" t="s">
        <v>58</v>
      </c>
      <c r="AP8" s="200"/>
      <c r="AQ8" s="200"/>
      <c r="AR8" s="147"/>
      <c r="AS8" s="150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4" t="s">
        <v>59</v>
      </c>
      <c r="S9" s="234"/>
      <c r="T9" s="234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4" t="s">
        <v>59</v>
      </c>
      <c r="AP9" s="234"/>
      <c r="AQ9" s="234"/>
      <c r="AR9" s="204"/>
      <c r="AS9" s="205"/>
      <c r="AT9" s="206"/>
    </row>
    <row r="10" spans="2:46" ht="20.25" customHeight="1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1" t="s">
        <v>17</v>
      </c>
      <c r="O10" s="182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1" t="s">
        <v>19</v>
      </c>
      <c r="V10" s="156" t="s">
        <v>28</v>
      </c>
      <c r="W10" s="178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1" t="s">
        <v>17</v>
      </c>
      <c r="AL10" s="182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1" t="s">
        <v>19</v>
      </c>
      <c r="AS10" s="156" t="s">
        <v>28</v>
      </c>
      <c r="AT10" s="178" t="s">
        <v>29</v>
      </c>
    </row>
    <row r="11" spans="2:46" ht="30.75" customHeight="1" thickBot="1">
      <c r="B11" s="155"/>
      <c r="C11" s="157"/>
      <c r="D11" s="180"/>
      <c r="E11" s="180"/>
      <c r="F11" s="157"/>
      <c r="G11" s="180"/>
      <c r="H11" s="159"/>
      <c r="I11" s="159"/>
      <c r="J11" s="159"/>
      <c r="K11" s="159"/>
      <c r="L11" s="159"/>
      <c r="M11" s="159"/>
      <c r="N11" s="183"/>
      <c r="O11" s="184"/>
      <c r="P11" s="170"/>
      <c r="Q11" s="170"/>
      <c r="R11" s="170"/>
      <c r="S11" s="170"/>
      <c r="T11" s="170"/>
      <c r="U11" s="202"/>
      <c r="V11" s="203"/>
      <c r="W11" s="179"/>
      <c r="Y11" s="155"/>
      <c r="Z11" s="157"/>
      <c r="AA11" s="180"/>
      <c r="AB11" s="180"/>
      <c r="AC11" s="157"/>
      <c r="AD11" s="180"/>
      <c r="AE11" s="159"/>
      <c r="AF11" s="159"/>
      <c r="AG11" s="159"/>
      <c r="AH11" s="159"/>
      <c r="AI11" s="159"/>
      <c r="AJ11" s="159"/>
      <c r="AK11" s="183"/>
      <c r="AL11" s="184"/>
      <c r="AM11" s="170"/>
      <c r="AN11" s="170"/>
      <c r="AO11" s="170"/>
      <c r="AP11" s="170"/>
      <c r="AQ11" s="170"/>
      <c r="AR11" s="202"/>
      <c r="AS11" s="203"/>
      <c r="AT11" s="179"/>
    </row>
    <row r="12" spans="2:46" ht="15" customHeight="1">
      <c r="B12" s="166" t="s">
        <v>64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250</v>
      </c>
      <c r="L12" s="171" t="s">
        <v>55</v>
      </c>
      <c r="M12" s="172"/>
      <c r="N12" s="171" t="s">
        <v>67</v>
      </c>
      <c r="O12" s="173"/>
      <c r="P12" s="67"/>
      <c r="Q12" s="67"/>
      <c r="R12" s="67"/>
      <c r="S12" s="68"/>
      <c r="T12" s="69">
        <v>26</v>
      </c>
      <c r="U12" s="69">
        <v>1</v>
      </c>
      <c r="V12" s="54">
        <f>SUM(F13:F23)</f>
        <v>0.25</v>
      </c>
      <c r="W12" s="55">
        <f>U12/V12</f>
        <v>4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3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42282</v>
      </c>
      <c r="C13" s="30" t="s">
        <v>66</v>
      </c>
      <c r="D13" s="30"/>
      <c r="E13" s="30">
        <v>5</v>
      </c>
      <c r="F13" s="78">
        <v>0.25</v>
      </c>
      <c r="G13" s="32">
        <v>160</v>
      </c>
      <c r="H13" s="4"/>
      <c r="I13" s="5">
        <f t="shared" ref="I13" si="0">IF(G13="","",(SUM(E13+F13+Q13)))</f>
        <v>5.25</v>
      </c>
      <c r="J13" s="6">
        <f>SUM(G$12:G13)</f>
        <v>160</v>
      </c>
      <c r="K13" s="6">
        <f>E$4-J13</f>
        <v>90</v>
      </c>
      <c r="L13" s="7">
        <f t="shared" ref="L13" si="1">IF(G13="",0,$T$12*(I13-F13-Q13))</f>
        <v>130</v>
      </c>
      <c r="M13" s="4">
        <f>G13</f>
        <v>160</v>
      </c>
      <c r="N13" s="112">
        <f>IF(L13=0,"",(M13/L13))</f>
        <v>1.2307692307692308</v>
      </c>
      <c r="O13" s="113"/>
      <c r="P13" s="33"/>
      <c r="Q13" s="30">
        <v>0</v>
      </c>
      <c r="R13" s="30">
        <v>0</v>
      </c>
      <c r="S13" s="30">
        <v>0</v>
      </c>
      <c r="T13" s="242"/>
      <c r="U13" s="243"/>
      <c r="V13" s="243"/>
      <c r="W13" s="24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242"/>
      <c r="AR13" s="243"/>
      <c r="AS13" s="243"/>
      <c r="AT13" s="244"/>
    </row>
    <row r="14" spans="2:46" ht="15" customHeight="1">
      <c r="B14" s="29">
        <v>42283</v>
      </c>
      <c r="C14" s="30" t="s">
        <v>66</v>
      </c>
      <c r="D14" s="30"/>
      <c r="E14" s="30">
        <v>2.5</v>
      </c>
      <c r="F14" s="78">
        <v>0</v>
      </c>
      <c r="G14" s="32">
        <v>63</v>
      </c>
      <c r="H14" s="4"/>
      <c r="I14" s="5">
        <f t="shared" ref="I14:I23" si="4">IF(G14="","",(SUM(E14+F14+Q14)))</f>
        <v>2.5</v>
      </c>
      <c r="J14" s="6">
        <f>SUM(G$12:G14)</f>
        <v>223</v>
      </c>
      <c r="K14" s="6">
        <f t="shared" ref="K14:K23" si="5">E$4-J14</f>
        <v>27</v>
      </c>
      <c r="L14" s="7">
        <f t="shared" ref="L14:L23" si="6">IF(G14="",0,$T$12*(I14-F14-Q14))</f>
        <v>65</v>
      </c>
      <c r="M14" s="4">
        <f t="shared" ref="M14:M23" si="7">G14</f>
        <v>63</v>
      </c>
      <c r="N14" s="112">
        <f t="shared" ref="N14:N23" si="8">IF(L14=0,"",(M14/L14))</f>
        <v>0.96923076923076923</v>
      </c>
      <c r="O14" s="113"/>
      <c r="P14" s="33"/>
      <c r="Q14" s="30">
        <v>0</v>
      </c>
      <c r="R14" s="30">
        <v>0</v>
      </c>
      <c r="S14" s="30">
        <v>0</v>
      </c>
      <c r="T14" s="109"/>
      <c r="U14" s="110"/>
      <c r="V14" s="110"/>
      <c r="W14" s="11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2" t="str">
        <f t="shared" ref="AK14:AK23" si="10">IF(AI14=0,"",(AJ14/AI14))</f>
        <v/>
      </c>
      <c r="AL14" s="113"/>
      <c r="AM14" s="33"/>
      <c r="AN14" s="30"/>
      <c r="AO14" s="30"/>
      <c r="AP14" s="30"/>
      <c r="AQ14" s="109"/>
      <c r="AR14" s="110"/>
      <c r="AS14" s="110"/>
      <c r="AT14" s="111"/>
    </row>
    <row r="15" spans="2:46" ht="15" customHeight="1">
      <c r="B15" s="29">
        <v>42284</v>
      </c>
      <c r="C15" s="30" t="s">
        <v>66</v>
      </c>
      <c r="D15" s="30"/>
      <c r="E15" s="30">
        <v>0</v>
      </c>
      <c r="F15" s="78">
        <v>0</v>
      </c>
      <c r="G15" s="32">
        <v>0</v>
      </c>
      <c r="H15" s="4"/>
      <c r="I15" s="5">
        <f t="shared" si="4"/>
        <v>8</v>
      </c>
      <c r="J15" s="6">
        <f>SUM(G$12:G15)</f>
        <v>223</v>
      </c>
      <c r="K15" s="6">
        <f t="shared" si="5"/>
        <v>27</v>
      </c>
      <c r="L15" s="7">
        <f t="shared" si="6"/>
        <v>0</v>
      </c>
      <c r="M15" s="4">
        <f t="shared" si="7"/>
        <v>0</v>
      </c>
      <c r="N15" s="112" t="str">
        <f t="shared" si="8"/>
        <v/>
      </c>
      <c r="O15" s="113"/>
      <c r="P15" s="33"/>
      <c r="Q15" s="8">
        <v>8</v>
      </c>
      <c r="R15" s="8">
        <v>3</v>
      </c>
      <c r="S15" s="8">
        <v>0</v>
      </c>
      <c r="T15" s="221" t="s">
        <v>70</v>
      </c>
      <c r="U15" s="222"/>
      <c r="V15" s="222"/>
      <c r="W15" s="223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2" t="str">
        <f t="shared" si="10"/>
        <v/>
      </c>
      <c r="AL15" s="113"/>
      <c r="AM15" s="33"/>
      <c r="AN15" s="87"/>
      <c r="AO15" s="87"/>
      <c r="AP15" s="87"/>
      <c r="AQ15" s="109"/>
      <c r="AR15" s="110"/>
      <c r="AS15" s="110"/>
      <c r="AT15" s="111"/>
    </row>
    <row r="16" spans="2:46" ht="15" customHeight="1">
      <c r="B16" s="9">
        <v>42285</v>
      </c>
      <c r="C16" s="35" t="s">
        <v>66</v>
      </c>
      <c r="D16" s="50"/>
      <c r="E16" s="50">
        <v>2</v>
      </c>
      <c r="F16" s="79">
        <v>0</v>
      </c>
      <c r="G16" s="10">
        <v>77</v>
      </c>
      <c r="H16" s="4" t="e">
        <f>IF(G16="","",(IF(#REF!=0,"",(#REF!*G16*#REF!))))</f>
        <v>#REF!</v>
      </c>
      <c r="I16" s="5">
        <f t="shared" si="4"/>
        <v>2</v>
      </c>
      <c r="J16" s="6">
        <f>SUM(G$12:G16)</f>
        <v>300</v>
      </c>
      <c r="K16" s="6">
        <f t="shared" si="5"/>
        <v>-50</v>
      </c>
      <c r="L16" s="7">
        <f t="shared" si="6"/>
        <v>52</v>
      </c>
      <c r="M16" s="4">
        <f t="shared" si="7"/>
        <v>77</v>
      </c>
      <c r="N16" s="112">
        <f t="shared" si="8"/>
        <v>1.4807692307692308</v>
      </c>
      <c r="O16" s="113"/>
      <c r="P16" s="33"/>
      <c r="Q16" s="8">
        <v>0</v>
      </c>
      <c r="R16" s="8">
        <v>0</v>
      </c>
      <c r="S16" s="8">
        <v>0</v>
      </c>
      <c r="T16" s="109"/>
      <c r="U16" s="110"/>
      <c r="V16" s="110"/>
      <c r="W16" s="111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2" t="str">
        <f t="shared" si="10"/>
        <v/>
      </c>
      <c r="AL16" s="113"/>
      <c r="AM16" s="33"/>
      <c r="AN16" s="87"/>
      <c r="AO16" s="87"/>
      <c r="AP16" s="87"/>
      <c r="AQ16" s="109"/>
      <c r="AR16" s="110"/>
      <c r="AS16" s="110"/>
      <c r="AT16" s="111"/>
    </row>
    <row r="17" spans="2:46" ht="15" customHeight="1">
      <c r="B17" s="9">
        <v>42285</v>
      </c>
      <c r="C17" s="35" t="s">
        <v>71</v>
      </c>
      <c r="D17" s="61"/>
      <c r="E17" s="61">
        <v>1.5</v>
      </c>
      <c r="F17" s="79">
        <v>0</v>
      </c>
      <c r="G17" s="10">
        <v>49</v>
      </c>
      <c r="H17" s="4"/>
      <c r="I17" s="5">
        <f t="shared" si="4"/>
        <v>1.5</v>
      </c>
      <c r="J17" s="6">
        <f>SUM(G$12:G17)</f>
        <v>349</v>
      </c>
      <c r="K17" s="6">
        <f t="shared" si="5"/>
        <v>-99</v>
      </c>
      <c r="L17" s="7">
        <f t="shared" si="6"/>
        <v>39</v>
      </c>
      <c r="M17" s="4">
        <f t="shared" si="7"/>
        <v>49</v>
      </c>
      <c r="N17" s="112">
        <f t="shared" si="8"/>
        <v>1.2564102564102564</v>
      </c>
      <c r="O17" s="113"/>
      <c r="P17" s="33"/>
      <c r="Q17" s="61">
        <v>0</v>
      </c>
      <c r="R17" s="61">
        <v>0</v>
      </c>
      <c r="S17" s="61">
        <v>0</v>
      </c>
      <c r="T17" s="109" t="s">
        <v>72</v>
      </c>
      <c r="U17" s="110"/>
      <c r="V17" s="110"/>
      <c r="W17" s="111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2" t="str">
        <f t="shared" si="10"/>
        <v/>
      </c>
      <c r="AL17" s="113"/>
      <c r="AM17" s="33"/>
      <c r="AN17" s="87"/>
      <c r="AO17" s="87"/>
      <c r="AP17" s="87"/>
      <c r="AQ17" s="109"/>
      <c r="AR17" s="110"/>
      <c r="AS17" s="110"/>
      <c r="AT17" s="111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349</v>
      </c>
      <c r="K18" s="6">
        <f t="shared" si="5"/>
        <v>-99</v>
      </c>
      <c r="L18" s="7">
        <f t="shared" si="6"/>
        <v>0</v>
      </c>
      <c r="M18" s="4">
        <f t="shared" si="7"/>
        <v>0</v>
      </c>
      <c r="N18" s="112" t="str">
        <f t="shared" si="8"/>
        <v/>
      </c>
      <c r="O18" s="113"/>
      <c r="P18" s="33"/>
      <c r="Q18" s="61"/>
      <c r="R18" s="61"/>
      <c r="S18" s="61"/>
      <c r="T18" s="102" t="s">
        <v>73</v>
      </c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2" t="str">
        <f t="shared" si="10"/>
        <v/>
      </c>
      <c r="AL18" s="113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349</v>
      </c>
      <c r="K19" s="6">
        <f t="shared" si="5"/>
        <v>-99</v>
      </c>
      <c r="L19" s="7">
        <f t="shared" si="6"/>
        <v>0</v>
      </c>
      <c r="M19" s="4">
        <f t="shared" si="7"/>
        <v>0</v>
      </c>
      <c r="N19" s="112" t="str">
        <f t="shared" si="8"/>
        <v/>
      </c>
      <c r="O19" s="113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2" t="str">
        <f t="shared" si="10"/>
        <v/>
      </c>
      <c r="AL19" s="113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349</v>
      </c>
      <c r="K20" s="6">
        <f t="shared" si="5"/>
        <v>-99</v>
      </c>
      <c r="L20" s="7">
        <f t="shared" si="6"/>
        <v>0</v>
      </c>
      <c r="M20" s="4">
        <f t="shared" si="7"/>
        <v>0</v>
      </c>
      <c r="N20" s="112" t="str">
        <f t="shared" si="8"/>
        <v/>
      </c>
      <c r="O20" s="113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2" t="str">
        <f t="shared" si="10"/>
        <v/>
      </c>
      <c r="AL20" s="113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349</v>
      </c>
      <c r="K21" s="6">
        <f t="shared" si="5"/>
        <v>-99</v>
      </c>
      <c r="L21" s="7">
        <f t="shared" si="6"/>
        <v>0</v>
      </c>
      <c r="M21" s="4">
        <f t="shared" si="7"/>
        <v>0</v>
      </c>
      <c r="N21" s="112" t="str">
        <f t="shared" si="8"/>
        <v/>
      </c>
      <c r="O21" s="113"/>
      <c r="P21" s="33"/>
      <c r="Q21" s="8"/>
      <c r="R21" s="8"/>
      <c r="S21" s="8"/>
      <c r="T21" s="109"/>
      <c r="U21" s="110"/>
      <c r="V21" s="110"/>
      <c r="W21" s="111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2" t="str">
        <f t="shared" si="10"/>
        <v/>
      </c>
      <c r="AL21" s="113"/>
      <c r="AM21" s="33"/>
      <c r="AN21" s="87"/>
      <c r="AO21" s="87"/>
      <c r="AP21" s="87"/>
      <c r="AQ21" s="109"/>
      <c r="AR21" s="110"/>
      <c r="AS21" s="110"/>
      <c r="AT21" s="111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349</v>
      </c>
      <c r="K22" s="6">
        <f t="shared" si="5"/>
        <v>-99</v>
      </c>
      <c r="L22" s="7">
        <f t="shared" si="6"/>
        <v>0</v>
      </c>
      <c r="M22" s="4">
        <f t="shared" si="7"/>
        <v>0</v>
      </c>
      <c r="N22" s="112" t="str">
        <f t="shared" si="8"/>
        <v/>
      </c>
      <c r="O22" s="113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2" t="str">
        <f t="shared" si="10"/>
        <v/>
      </c>
      <c r="AL22" s="113"/>
      <c r="AM22" s="33"/>
      <c r="AN22" s="87"/>
      <c r="AO22" s="87"/>
      <c r="AP22" s="87"/>
      <c r="AQ22" s="114"/>
      <c r="AR22" s="115"/>
      <c r="AS22" s="115"/>
      <c r="AT22" s="116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349</v>
      </c>
      <c r="K23" s="6">
        <f t="shared" si="5"/>
        <v>-99</v>
      </c>
      <c r="L23" s="7">
        <f t="shared" si="6"/>
        <v>0</v>
      </c>
      <c r="M23" s="4">
        <f t="shared" si="7"/>
        <v>0</v>
      </c>
      <c r="N23" s="112" t="str">
        <f t="shared" si="8"/>
        <v/>
      </c>
      <c r="O23" s="113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2" t="str">
        <f t="shared" si="10"/>
        <v/>
      </c>
      <c r="AL23" s="113"/>
      <c r="AM23" s="33"/>
      <c r="AN23" s="87"/>
      <c r="AO23" s="87"/>
      <c r="AP23" s="87"/>
      <c r="AQ23" s="114"/>
      <c r="AR23" s="115"/>
      <c r="AS23" s="115"/>
      <c r="AT23" s="116"/>
    </row>
    <row r="24" spans="2:46" ht="15" customHeight="1">
      <c r="B24" s="125" t="s">
        <v>20</v>
      </c>
      <c r="C24" s="126"/>
      <c r="D24" s="52"/>
      <c r="E24" s="62">
        <f>SUM(E13:E23)</f>
        <v>11</v>
      </c>
      <c r="F24" s="62">
        <f>SUM(F13:F23)</f>
        <v>0.25</v>
      </c>
      <c r="G24" s="62">
        <f>SUM(G13:G23)</f>
        <v>349</v>
      </c>
      <c r="H24" s="81"/>
      <c r="I24" s="62">
        <f t="shared" ref="I24" si="15">IF(G24="","",(SUM(E24+F24+Q24)))</f>
        <v>19.25</v>
      </c>
      <c r="J24" s="82">
        <f>J23</f>
        <v>349</v>
      </c>
      <c r="K24" s="82">
        <f t="shared" ref="K24" si="16">E$4-J24</f>
        <v>-99</v>
      </c>
      <c r="L24" s="83">
        <f>SUM(L13:L23)</f>
        <v>286</v>
      </c>
      <c r="M24" s="81">
        <f>SUM(M13:M23)</f>
        <v>349</v>
      </c>
      <c r="N24" s="123">
        <f>SUM(M24/L24)</f>
        <v>1.2202797202797202</v>
      </c>
      <c r="O24" s="124"/>
      <c r="P24" s="84"/>
      <c r="Q24" s="83">
        <f>SUM(Q13:Q23)</f>
        <v>8</v>
      </c>
      <c r="R24" s="83"/>
      <c r="S24" s="83">
        <f>SUM(S13:S23)</f>
        <v>0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3" t="e">
        <f>SUM(AJ24/AI24)</f>
        <v>#DIV/0!</v>
      </c>
      <c r="AL24" s="124"/>
      <c r="AM24" s="84"/>
      <c r="AN24" s="83">
        <f>SUM(AN13:AN23)</f>
        <v>0</v>
      </c>
      <c r="AO24" s="83"/>
      <c r="AP24" s="83">
        <f>SUM(AP13:AP23)</f>
        <v>0</v>
      </c>
      <c r="AQ24" s="160"/>
      <c r="AR24" s="161"/>
      <c r="AS24" s="161"/>
      <c r="AT24" s="162"/>
    </row>
    <row r="25" spans="2:46" s="12" customFormat="1" ht="15.75" thickBot="1">
      <c r="B25" s="163" t="s">
        <v>37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97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6" t="s">
        <v>40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71" t="s">
        <v>55</v>
      </c>
      <c r="M26" s="172"/>
      <c r="N26" s="171"/>
      <c r="O26" s="173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3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250</v>
      </c>
      <c r="L27" s="7">
        <f t="shared" ref="L27:L37" si="17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87"/>
      <c r="AO27" s="87"/>
      <c r="AP27" s="87"/>
      <c r="AQ27" s="235"/>
      <c r="AR27" s="236"/>
      <c r="AS27" s="236"/>
      <c r="AT27" s="237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250</v>
      </c>
      <c r="L28" s="7">
        <f t="shared" si="17"/>
        <v>0</v>
      </c>
      <c r="M28" s="4">
        <f t="shared" ref="M28:M37" si="21">G28</f>
        <v>0</v>
      </c>
      <c r="N28" s="112" t="str">
        <f t="shared" ref="N28:N37" si="22">IF(L28=0,"",(M28/L28))</f>
        <v/>
      </c>
      <c r="O28" s="113"/>
      <c r="P28" s="33"/>
      <c r="Q28" s="8"/>
      <c r="R28" s="8"/>
      <c r="S28" s="8"/>
      <c r="T28" s="233"/>
      <c r="U28" s="107"/>
      <c r="V28" s="107"/>
      <c r="W28" s="10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2" t="str">
        <f t="shared" ref="AK28:AK37" si="24">IF(AI28=0,"",(AJ28/AI28))</f>
        <v/>
      </c>
      <c r="AL28" s="113"/>
      <c r="AM28" s="33"/>
      <c r="AN28" s="87"/>
      <c r="AO28" s="87"/>
      <c r="AP28" s="87"/>
      <c r="AQ28" s="106"/>
      <c r="AR28" s="107"/>
      <c r="AS28" s="107"/>
      <c r="AT28" s="10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250</v>
      </c>
      <c r="L29" s="7">
        <f t="shared" ref="L29:L31" si="27">IF(G29="",0,T$26*(I29-F29-Q29))</f>
        <v>0</v>
      </c>
      <c r="M29" s="4">
        <f t="shared" ref="M29:M31" si="28">G29</f>
        <v>0</v>
      </c>
      <c r="N29" s="112" t="str">
        <f t="shared" ref="N29:N31" si="29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2" t="str">
        <f t="shared" si="24"/>
        <v/>
      </c>
      <c r="AL29" s="113"/>
      <c r="AM29" s="33"/>
      <c r="AN29" s="87"/>
      <c r="AO29" s="87"/>
      <c r="AP29" s="87"/>
      <c r="AQ29" s="106"/>
      <c r="AR29" s="107"/>
      <c r="AS29" s="107"/>
      <c r="AT29" s="10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250</v>
      </c>
      <c r="L30" s="7">
        <f t="shared" si="27"/>
        <v>0</v>
      </c>
      <c r="M30" s="4">
        <f t="shared" si="28"/>
        <v>0</v>
      </c>
      <c r="N30" s="112" t="str">
        <f t="shared" si="29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2" t="str">
        <f t="shared" si="24"/>
        <v/>
      </c>
      <c r="AL30" s="113"/>
      <c r="AM30" s="33"/>
      <c r="AN30" s="87"/>
      <c r="AO30" s="87"/>
      <c r="AP30" s="87"/>
      <c r="AQ30" s="106"/>
      <c r="AR30" s="107"/>
      <c r="AS30" s="107"/>
      <c r="AT30" s="10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250</v>
      </c>
      <c r="L31" s="7">
        <f t="shared" si="27"/>
        <v>0</v>
      </c>
      <c r="M31" s="4">
        <f t="shared" si="28"/>
        <v>0</v>
      </c>
      <c r="N31" s="112" t="str">
        <f t="shared" si="29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2" t="str">
        <f t="shared" si="24"/>
        <v/>
      </c>
      <c r="AL31" s="113"/>
      <c r="AM31" s="33"/>
      <c r="AN31" s="87"/>
      <c r="AO31" s="87"/>
      <c r="AP31" s="87"/>
      <c r="AQ31" s="106"/>
      <c r="AR31" s="107"/>
      <c r="AS31" s="107"/>
      <c r="AT31" s="10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250</v>
      </c>
      <c r="L32" s="7">
        <f t="shared" ref="L32" si="34">IF(G32="",0,T$26*(I32-F32-Q32))</f>
        <v>0</v>
      </c>
      <c r="M32" s="4">
        <f t="shared" ref="M32" si="35">G32</f>
        <v>0</v>
      </c>
      <c r="N32" s="112" t="str">
        <f t="shared" ref="N32" si="36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2" t="str">
        <f t="shared" si="24"/>
        <v/>
      </c>
      <c r="AL32" s="113"/>
      <c r="AM32" s="33"/>
      <c r="AN32" s="87"/>
      <c r="AO32" s="87"/>
      <c r="AP32" s="87"/>
      <c r="AQ32" s="106"/>
      <c r="AR32" s="107"/>
      <c r="AS32" s="107"/>
      <c r="AT32" s="10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250</v>
      </c>
      <c r="L33" s="7">
        <f t="shared" si="17"/>
        <v>0</v>
      </c>
      <c r="M33" s="4">
        <f t="shared" si="21"/>
        <v>0</v>
      </c>
      <c r="N33" s="112" t="str">
        <f t="shared" si="22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2" t="str">
        <f t="shared" si="24"/>
        <v/>
      </c>
      <c r="AL33" s="113"/>
      <c r="AM33" s="33"/>
      <c r="AN33" s="87"/>
      <c r="AO33" s="87"/>
      <c r="AP33" s="87"/>
      <c r="AQ33" s="106"/>
      <c r="AR33" s="107"/>
      <c r="AS33" s="107"/>
      <c r="AT33" s="10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250</v>
      </c>
      <c r="L34" s="7">
        <f t="shared" si="17"/>
        <v>0</v>
      </c>
      <c r="M34" s="4">
        <f t="shared" si="21"/>
        <v>0</v>
      </c>
      <c r="N34" s="112" t="str">
        <f t="shared" si="22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2" t="str">
        <f t="shared" si="24"/>
        <v/>
      </c>
      <c r="AL34" s="113"/>
      <c r="AM34" s="33"/>
      <c r="AN34" s="87"/>
      <c r="AO34" s="87"/>
      <c r="AP34" s="87"/>
      <c r="AQ34" s="106"/>
      <c r="AR34" s="107"/>
      <c r="AS34" s="107"/>
      <c r="AT34" s="10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250</v>
      </c>
      <c r="L35" s="7">
        <f t="shared" si="17"/>
        <v>0</v>
      </c>
      <c r="M35" s="4">
        <f t="shared" si="21"/>
        <v>0</v>
      </c>
      <c r="N35" s="112" t="str">
        <f t="shared" si="22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2" t="str">
        <f t="shared" si="24"/>
        <v/>
      </c>
      <c r="AL35" s="113"/>
      <c r="AM35" s="33"/>
      <c r="AN35" s="87"/>
      <c r="AO35" s="87"/>
      <c r="AP35" s="87"/>
      <c r="AQ35" s="106"/>
      <c r="AR35" s="107"/>
      <c r="AS35" s="107"/>
      <c r="AT35" s="10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250</v>
      </c>
      <c r="L36" s="7">
        <f t="shared" si="17"/>
        <v>0</v>
      </c>
      <c r="M36" s="4">
        <f t="shared" si="21"/>
        <v>0</v>
      </c>
      <c r="N36" s="112" t="str">
        <f t="shared" si="22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2" t="str">
        <f t="shared" si="24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250</v>
      </c>
      <c r="L37" s="7">
        <f t="shared" si="17"/>
        <v>0</v>
      </c>
      <c r="M37" s="4">
        <f t="shared" si="21"/>
        <v>0</v>
      </c>
      <c r="N37" s="112" t="str">
        <f t="shared" si="22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2" t="str">
        <f t="shared" si="24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>
      <c r="B38" s="125" t="s">
        <v>20</v>
      </c>
      <c r="C38" s="126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250</v>
      </c>
      <c r="L38" s="83">
        <f>SUM(L27:L37)</f>
        <v>0</v>
      </c>
      <c r="M38" s="81">
        <f>SUM(M27:M37)</f>
        <v>0</v>
      </c>
      <c r="N38" s="123" t="e">
        <f>SUM(M38/L38)</f>
        <v>#DIV/0!</v>
      </c>
      <c r="O38" s="124"/>
      <c r="P38" s="84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3" t="e">
        <f>SUM(AJ38/AI38)</f>
        <v>#DIV/0!</v>
      </c>
      <c r="AL38" s="124"/>
      <c r="AM38" s="84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97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71" t="s">
        <v>55</v>
      </c>
      <c r="M40" s="172"/>
      <c r="N40" s="171"/>
      <c r="O40" s="173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3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46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250</v>
      </c>
      <c r="L42" s="7">
        <f t="shared" si="46"/>
        <v>0</v>
      </c>
      <c r="M42" s="4">
        <f t="shared" ref="M42:M51" si="49">G42</f>
        <v>0</v>
      </c>
      <c r="N42" s="112" t="str">
        <f t="shared" ref="N42:N51" si="50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2" t="str">
        <f t="shared" ref="AK42:AK51" si="52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250</v>
      </c>
      <c r="L43" s="7">
        <f t="shared" ref="L43:L45" si="55">IF(G43="",0,T$26*(I43-F43-Q43))</f>
        <v>0</v>
      </c>
      <c r="M43" s="4">
        <f t="shared" ref="M43:M45" si="56">G43</f>
        <v>0</v>
      </c>
      <c r="N43" s="112" t="str">
        <f t="shared" ref="N43:N45" si="57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2" t="str">
        <f t="shared" si="52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250</v>
      </c>
      <c r="L44" s="7">
        <f t="shared" si="55"/>
        <v>0</v>
      </c>
      <c r="M44" s="4">
        <f t="shared" si="56"/>
        <v>0</v>
      </c>
      <c r="N44" s="112" t="str">
        <f t="shared" si="57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2" t="str">
        <f t="shared" si="52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250</v>
      </c>
      <c r="L45" s="7">
        <f t="shared" si="55"/>
        <v>0</v>
      </c>
      <c r="M45" s="4">
        <f t="shared" si="56"/>
        <v>0</v>
      </c>
      <c r="N45" s="112" t="str">
        <f t="shared" si="57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2" t="str">
        <f t="shared" si="52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250</v>
      </c>
      <c r="L46" s="7">
        <f t="shared" si="46"/>
        <v>0</v>
      </c>
      <c r="M46" s="4">
        <f t="shared" si="49"/>
        <v>0</v>
      </c>
      <c r="N46" s="112" t="str">
        <f t="shared" si="50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2" t="str">
        <f t="shared" si="52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250</v>
      </c>
      <c r="L47" s="7">
        <f t="shared" si="46"/>
        <v>0</v>
      </c>
      <c r="M47" s="4">
        <f t="shared" si="49"/>
        <v>0</v>
      </c>
      <c r="N47" s="112" t="str">
        <f t="shared" si="50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2" t="str">
        <f t="shared" si="52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250</v>
      </c>
      <c r="L48" s="7">
        <f t="shared" ref="L48" si="64">IF(G48="",0,T$26*(I48-F48-Q48))</f>
        <v>0</v>
      </c>
      <c r="M48" s="4">
        <f t="shared" ref="M48" si="65">G48</f>
        <v>0</v>
      </c>
      <c r="N48" s="112" t="str">
        <f t="shared" ref="N48" si="66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2" t="str">
        <f t="shared" si="52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250</v>
      </c>
      <c r="L49" s="7">
        <f t="shared" si="46"/>
        <v>0</v>
      </c>
      <c r="M49" s="4">
        <f t="shared" si="49"/>
        <v>0</v>
      </c>
      <c r="N49" s="112" t="str">
        <f t="shared" si="50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2" t="str">
        <f t="shared" si="52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250</v>
      </c>
      <c r="L50" s="7">
        <f t="shared" si="46"/>
        <v>0</v>
      </c>
      <c r="M50" s="4">
        <f t="shared" si="49"/>
        <v>0</v>
      </c>
      <c r="N50" s="112" t="str">
        <f t="shared" si="50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2" t="str">
        <f t="shared" si="52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250</v>
      </c>
      <c r="L51" s="7">
        <f t="shared" si="46"/>
        <v>0</v>
      </c>
      <c r="M51" s="4">
        <f t="shared" si="49"/>
        <v>0</v>
      </c>
      <c r="N51" s="112" t="str">
        <f t="shared" si="50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2" t="str">
        <f t="shared" si="52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250</v>
      </c>
      <c r="L52" s="83">
        <f>SUM(L41:L51)</f>
        <v>0</v>
      </c>
      <c r="M52" s="81">
        <f>SUM(M41:M51)</f>
        <v>0</v>
      </c>
      <c r="N52" s="123" t="e">
        <f>SUM(M52/L52)</f>
        <v>#DIV/0!</v>
      </c>
      <c r="O52" s="124"/>
      <c r="P52" s="84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3" t="e">
        <f>SUM(AJ52/AI52)</f>
        <v>#DIV/0!</v>
      </c>
      <c r="AL52" s="124"/>
      <c r="AM52" s="84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97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97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9" t="s">
        <v>31</v>
      </c>
      <c r="AH55" s="140"/>
      <c r="AI55" s="95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>
      <c r="B56" s="135" t="s">
        <v>51</v>
      </c>
      <c r="C56" s="136"/>
      <c r="D56" s="136"/>
      <c r="E56" s="136"/>
      <c r="F56" s="127" t="s">
        <v>53</v>
      </c>
      <c r="G56" s="128"/>
      <c r="H56" s="2"/>
      <c r="I56" s="43">
        <v>1</v>
      </c>
      <c r="J56" s="233" t="s">
        <v>43</v>
      </c>
      <c r="K56" s="141"/>
      <c r="L56" s="44">
        <f>SUMIF($R$13:$R$23,1,$Q$13:$Q$50)+SUMIF($R$27:$R$37,1,$Q$27:$Q$37)+SUMIF($R$41:$R$51,1,$Q$41:$Q$51)</f>
        <v>0</v>
      </c>
      <c r="M56" s="144">
        <v>42253</v>
      </c>
      <c r="N56" s="144"/>
      <c r="O56" s="238">
        <v>0.41666666666666669</v>
      </c>
      <c r="P56" s="118"/>
      <c r="Q56" s="118"/>
      <c r="R56" s="117" t="s">
        <v>68</v>
      </c>
      <c r="S56" s="118"/>
      <c r="T56" s="117" t="s">
        <v>69</v>
      </c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3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49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35" t="s">
        <v>50</v>
      </c>
      <c r="C57" s="136"/>
      <c r="D57" s="136"/>
      <c r="E57" s="136"/>
      <c r="F57" s="127">
        <f>SUM(S24+S38+S52)</f>
        <v>0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7"/>
      <c r="P57" s="118"/>
      <c r="Q57" s="118"/>
      <c r="R57" s="117"/>
      <c r="S57" s="118"/>
      <c r="T57" s="117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8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8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349</v>
      </c>
      <c r="G60" s="228"/>
      <c r="H60" s="66"/>
      <c r="I60" s="103" t="s">
        <v>61</v>
      </c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250"/>
      <c r="AG60" s="250"/>
      <c r="AH60" s="250"/>
      <c r="AI60" s="250"/>
      <c r="AJ60" s="250"/>
      <c r="AK60" s="250"/>
      <c r="AL60" s="250"/>
      <c r="AM60" s="250"/>
      <c r="AN60" s="250"/>
      <c r="AO60" s="250"/>
      <c r="AP60" s="250"/>
      <c r="AQ60" s="250"/>
      <c r="AR60" s="250"/>
      <c r="AS60" s="250"/>
      <c r="AT60" s="251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2015-10-13T13:56:23Z</dcterms:modified>
</cp:coreProperties>
</file>