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G48"/>
  <c r="AH48" s="1"/>
  <c r="AF48"/>
  <c r="AJ47"/>
  <c r="AI47"/>
  <c r="AK47" s="1"/>
  <c r="AG47"/>
  <c r="AH47" s="1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G39"/>
  <c r="AH39" s="1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G23"/>
  <c r="AH23" s="1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G13"/>
  <c r="AH13" s="1"/>
  <c r="AF13"/>
  <c r="AE13"/>
  <c r="AS12"/>
  <c r="AT12" s="1"/>
  <c r="AH12"/>
  <c r="AI51" l="1"/>
  <c r="AK51" s="1"/>
  <c r="AF51"/>
  <c r="AJ51"/>
  <c r="AK13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<sst xmlns="http://schemas.openxmlformats.org/spreadsheetml/2006/main" count="135" uniqueCount="74">
  <si>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</si>
  <si>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</si>
  <si>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</si>
  <si>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</si>
  <si>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</si>
  <si>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</si>
  <si>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</si>
  <si>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</si>
  <si>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</si>
  <si>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</si>
  <si>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</si>
  <si>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</si>
  <si>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</si>
  <si>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</si>
  <si>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</si>
  <si>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</si>
  <si>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</si>
  <si>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</si>
  <si>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</si>
  <si>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</si>
  <si>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</si>
  <si>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</si>
  <si>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</si>
  <si>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</si>
  <si>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</si>
  <si>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</si>
  <si>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</si>
  <si>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</si>
  <si>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</si>
  <si>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</si>
  <si>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</si>
  <si>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</si>
  <si>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</si>
  <si>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</si>
  <si>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</si>
  <si>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</si>
  <si>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</si>
  <si>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</si>
  <si>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</si>
  <si>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</si>
  <si>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</si>
  <si>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</si>
  <si>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</si>
  <si>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</si>
  <si>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</si>
  <si>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</si>
  <si>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</si>
  <si>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</si>
  <si>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</si>
  <si>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</si>
  <si>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</si>
  <si>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</si>
  <si>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</si>
  <si>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</si>
  <si>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</si>
  <si>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</si>
  <si>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</si>
  <si>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>Machine #  B/S 17</t>
  </si>
  <si>
    <t>28 SEC</t>
  </si>
  <si>
    <t xml:space="preserve">Routing:      WASH &amp; PACK DEPT  </t>
  </si>
  <si>
    <t>F</t>
  </si>
  <si>
    <t>MP</t>
  </si>
  <si>
    <t>MR</t>
  </si>
  <si>
    <t>530 am</t>
  </si>
  <si>
    <t>yes</t>
  </si>
  <si>
    <t>DH</t>
  </si>
  <si>
    <t>RM</t>
  </si>
  <si>
    <t>K1</t>
  </si>
  <si>
    <t>JT</t>
  </si>
  <si>
    <t>NO PARTS AT MACH-MR</t>
  </si>
  <si>
    <t xml:space="preserve">22, </t>
  </si>
  <si>
    <t>JOB OUT</t>
  </si>
  <si>
    <t>Packing</t>
  </si>
  <si>
    <t>B1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</si>
</sst>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8" fontId="0" fillId="0" borderId="22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T19" sqref="T19:W1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>
      <c r="B2" s="129" t="s">
        <v>24</v>
      </c>
      <c r="C2" s="130"/>
      <c r="D2" s="51"/>
      <c r="E2" s="131" t="s">
        <v>54</v>
      </c>
      <c r="F2" s="132"/>
      <c r="G2" s="133"/>
      <c r="H2" s="22"/>
      <c r="I2" s="2"/>
      <c r="J2" s="127" t="s">
        <v>0</v>
      </c>
      <c r="K2" s="128"/>
      <c r="L2" s="54" t="s">
        <v>60</v>
      </c>
      <c r="M2" s="22"/>
      <c r="N2" s="22"/>
      <c r="O2" s="22"/>
      <c r="P2" s="22"/>
      <c r="Q2" s="22"/>
      <c r="R2" s="137" t="s">
        <v>48</v>
      </c>
      <c r="S2" s="138"/>
      <c r="T2" s="139"/>
      <c r="U2" s="127">
        <v>357661</v>
      </c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>
      <c r="B3" s="129" t="s">
        <v>22</v>
      </c>
      <c r="C3" s="130"/>
      <c r="D3" s="50"/>
      <c r="E3" s="131">
        <v>364204</v>
      </c>
      <c r="F3" s="132"/>
      <c r="G3" s="133"/>
      <c r="H3" s="22"/>
      <c r="I3" s="23"/>
      <c r="J3" s="127" t="s">
        <v>25</v>
      </c>
      <c r="K3" s="128"/>
      <c r="L3" s="127" t="s">
        <v>55</v>
      </c>
      <c r="M3" s="130"/>
      <c r="N3" s="130"/>
      <c r="O3" s="128"/>
      <c r="P3" s="22"/>
      <c r="Q3" s="22"/>
      <c r="R3" s="140"/>
      <c r="S3" s="141"/>
      <c r="T3" s="142"/>
      <c r="U3" s="127"/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>
      <c r="B4" s="146" t="s">
        <v>23</v>
      </c>
      <c r="C4" s="139"/>
      <c r="D4" s="50"/>
      <c r="E4" s="137">
        <v>2000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6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 t="s">
        <v>56</v>
      </c>
      <c r="S8" s="87"/>
      <c r="T8" s="87"/>
      <c r="U8" s="87"/>
      <c r="V8" s="87"/>
      <c r="W8" s="88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2000</v>
      </c>
      <c r="L12" s="159" t="s">
        <v>52</v>
      </c>
      <c r="M12" s="160"/>
      <c r="N12" s="159" t="s">
        <v>58</v>
      </c>
      <c r="O12" s="161"/>
      <c r="P12" s="64"/>
      <c r="Q12" s="64"/>
      <c r="R12" s="64"/>
      <c r="S12" s="65"/>
      <c r="T12" s="66">
        <v>103</v>
      </c>
      <c r="U12" s="66">
        <v>4</v>
      </c>
      <c r="V12" s="44">
        <f>SUM(F13:F50)</f>
        <v>3.5</v>
      </c>
      <c r="W12" s="45">
        <f>IF(V12=0,"",U12/V12)</f>
        <v>1.1428571428571428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42076</v>
      </c>
      <c r="C13" s="28" t="s">
        <v>61</v>
      </c>
      <c r="D13" s="28"/>
      <c r="E13" s="28">
        <v>0</v>
      </c>
      <c r="F13" s="29">
        <v>2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>
      <c r="B14" s="27">
        <v>42077</v>
      </c>
      <c r="C14" s="28" t="s">
        <v>61</v>
      </c>
      <c r="D14" s="28"/>
      <c r="E14" s="28">
        <v>0</v>
      </c>
      <c r="F14" s="32">
        <v>1.5</v>
      </c>
      <c r="G14" s="30">
        <v>0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0</v>
      </c>
      <c r="K14" s="6">
        <f>E$4-J14</f>
        <v>2000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>
      <c r="B15" s="27">
        <v>42077</v>
      </c>
      <c r="C15" s="28" t="s">
        <v>62</v>
      </c>
      <c r="D15" s="28"/>
      <c r="E15" s="28">
        <v>6</v>
      </c>
      <c r="F15" s="32">
        <v>0</v>
      </c>
      <c r="G15" s="30">
        <v>348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348</v>
      </c>
      <c r="K15" s="6">
        <f>E$4-J15</f>
        <v>1652</v>
      </c>
      <c r="L15" s="7">
        <f t="shared" si="1"/>
        <v>618</v>
      </c>
      <c r="M15" s="4">
        <f t="shared" si="4"/>
        <v>348</v>
      </c>
      <c r="N15" s="89">
        <f t="shared" si="5"/>
        <v>0.56310679611650483</v>
      </c>
      <c r="O15" s="90"/>
      <c r="P15" s="31"/>
      <c r="Q15" s="46">
        <v>0</v>
      </c>
      <c r="R15" s="46">
        <v>0</v>
      </c>
      <c r="S15" s="46">
        <v>0</v>
      </c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>
      <c r="B16" s="9">
        <v>42079</v>
      </c>
      <c r="C16" s="33" t="s">
        <v>66</v>
      </c>
      <c r="D16" s="48"/>
      <c r="E16" s="48">
        <v>0</v>
      </c>
      <c r="F16" s="10">
        <v>0</v>
      </c>
      <c r="G16" s="11">
        <v>0</v>
      </c>
      <c r="H16" s="4" t="e">
        <f>IF(G16="","",(IF(#REF!=0,"",(#REF!*G16*#REF!))))</f>
        <v>#REF!</v>
      </c>
      <c r="I16" s="5">
        <f t="shared" si="0"/>
        <v>0</v>
      </c>
      <c r="J16" s="6">
        <f>SUM(G$12:G16)</f>
        <v>348</v>
      </c>
      <c r="K16" s="6">
        <f t="shared" ref="K16:K50" si="8">E$4-J16</f>
        <v>1652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29</v>
      </c>
      <c r="T16" s="179" t="s">
        <v>67</v>
      </c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>
      <c r="B17" s="9">
        <v>42079</v>
      </c>
      <c r="C17" s="34" t="s">
        <v>62</v>
      </c>
      <c r="D17" s="48"/>
      <c r="E17" s="48">
        <v>8</v>
      </c>
      <c r="F17" s="10">
        <v>0</v>
      </c>
      <c r="G17" s="11">
        <v>413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761</v>
      </c>
      <c r="K17" s="6">
        <f t="shared" si="8"/>
        <v>1239</v>
      </c>
      <c r="L17" s="7">
        <f t="shared" si="1"/>
        <v>824</v>
      </c>
      <c r="M17" s="4">
        <f t="shared" si="4"/>
        <v>413</v>
      </c>
      <c r="N17" s="89">
        <f t="shared" si="9"/>
        <v>0.50121359223300976</v>
      </c>
      <c r="O17" s="90"/>
      <c r="P17" s="31"/>
      <c r="Q17" s="46">
        <v>0</v>
      </c>
      <c r="R17" s="46">
        <v>0</v>
      </c>
      <c r="S17" s="46">
        <v>60</v>
      </c>
      <c r="T17" s="179" t="s">
        <v>67</v>
      </c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>
      <c r="B18" s="9">
        <v>42080</v>
      </c>
      <c r="C18" s="49" t="s">
        <v>62</v>
      </c>
      <c r="D18" s="48"/>
      <c r="E18" s="48">
        <v>8</v>
      </c>
      <c r="F18" s="10">
        <v>0</v>
      </c>
      <c r="G18" s="11">
        <v>731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1492</v>
      </c>
      <c r="K18" s="6">
        <f t="shared" si="8"/>
        <v>508</v>
      </c>
      <c r="L18" s="7">
        <f t="shared" si="1"/>
        <v>824</v>
      </c>
      <c r="M18" s="4">
        <f t="shared" si="4"/>
        <v>731</v>
      </c>
      <c r="N18" s="89">
        <f t="shared" si="9"/>
        <v>0.88713592233009708</v>
      </c>
      <c r="O18" s="90"/>
      <c r="P18" s="31"/>
      <c r="Q18" s="46">
        <v>0</v>
      </c>
      <c r="R18" s="46">
        <v>0</v>
      </c>
      <c r="S18" s="46">
        <v>0</v>
      </c>
      <c r="T18" s="91"/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42081</v>
      </c>
      <c r="C19" s="49" t="s">
        <v>62</v>
      </c>
      <c r="D19" s="47"/>
      <c r="E19" s="46">
        <v>8</v>
      </c>
      <c r="F19" s="46">
        <v>0</v>
      </c>
      <c r="G19" s="11">
        <v>712</v>
      </c>
      <c r="H19" s="4"/>
      <c r="I19" s="5">
        <f t="shared" si="0"/>
        <v>8</v>
      </c>
      <c r="J19" s="6">
        <f>SUM(G$12:G19)</f>
        <v>2204</v>
      </c>
      <c r="K19" s="6">
        <f t="shared" ref="K19:K45" si="11">E$4-J19</f>
        <v>-204</v>
      </c>
      <c r="L19" s="7">
        <f t="shared" ref="L19:L45" si="12">IF(G19="",0,$T$12*(I19-F19-Q19))</f>
        <v>824</v>
      </c>
      <c r="M19" s="4">
        <f t="shared" ref="M19:M45" si="13">G19</f>
        <v>712</v>
      </c>
      <c r="N19" s="89">
        <f t="shared" ref="N19" si="14">IF(L19=0,"",(M19/L19))</f>
        <v>0.86407766990291257</v>
      </c>
      <c r="O19" s="90"/>
      <c r="P19" s="31"/>
      <c r="Q19" s="46">
        <v>0</v>
      </c>
      <c r="R19" s="46">
        <v>0</v>
      </c>
      <c r="S19" s="46">
        <v>0</v>
      </c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42081</v>
      </c>
      <c r="C20" s="49" t="s">
        <v>68</v>
      </c>
      <c r="D20" s="47"/>
      <c r="E20" s="46">
        <v>1</v>
      </c>
      <c r="F20" s="10">
        <v>0</v>
      </c>
      <c r="G20" s="11">
        <v>120</v>
      </c>
      <c r="H20" s="4"/>
      <c r="I20" s="5">
        <f t="shared" si="0"/>
        <v>1</v>
      </c>
      <c r="J20" s="6">
        <f>SUM(G$12:G20)</f>
        <v>2324</v>
      </c>
      <c r="K20" s="6">
        <f t="shared" si="11"/>
        <v>-324</v>
      </c>
      <c r="L20" s="7">
        <f t="shared" si="12"/>
        <v>103</v>
      </c>
      <c r="M20" s="4">
        <f t="shared" si="13"/>
        <v>120</v>
      </c>
      <c r="N20" s="89">
        <f t="shared" ref="N20:N49" si="15">IF(L20=0,"",(M20/L20))</f>
        <v>1.1650485436893203</v>
      </c>
      <c r="O20" s="90"/>
      <c r="P20" s="31"/>
      <c r="Q20" s="46">
        <v>0</v>
      </c>
      <c r="R20" s="46">
        <v>0</v>
      </c>
      <c r="S20" s="46">
        <v>0</v>
      </c>
      <c r="T20" s="91"/>
      <c r="U20" s="92"/>
      <c r="V20" s="92"/>
      <c r="W20" s="93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>
        <v>42082</v>
      </c>
      <c r="C21" s="49" t="s">
        <v>62</v>
      </c>
      <c r="D21" s="47"/>
      <c r="E21" s="28">
        <v>8</v>
      </c>
      <c r="F21" s="32">
        <v>0</v>
      </c>
      <c r="G21" s="30">
        <v>733</v>
      </c>
      <c r="H21" s="4"/>
      <c r="I21" s="5">
        <f t="shared" si="0"/>
        <v>8</v>
      </c>
      <c r="J21" s="6">
        <f>SUM(G$12:G21)</f>
        <v>3057</v>
      </c>
      <c r="K21" s="6">
        <f t="shared" si="11"/>
        <v>-1057</v>
      </c>
      <c r="L21" s="7">
        <f t="shared" si="12"/>
        <v>824</v>
      </c>
      <c r="M21" s="4">
        <f t="shared" si="13"/>
        <v>733</v>
      </c>
      <c r="N21" s="89">
        <f t="shared" si="15"/>
        <v>0.8895631067961165</v>
      </c>
      <c r="O21" s="90"/>
      <c r="P21" s="31"/>
      <c r="Q21" s="46">
        <v>0</v>
      </c>
      <c r="R21" s="46">
        <v>0</v>
      </c>
      <c r="S21" s="46">
        <v>0</v>
      </c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>
        <v>42083</v>
      </c>
      <c r="C22" s="12" t="s">
        <v>62</v>
      </c>
      <c r="D22" s="47"/>
      <c r="E22" s="46">
        <v>8</v>
      </c>
      <c r="F22" s="10">
        <v>0</v>
      </c>
      <c r="G22" s="11">
        <v>802</v>
      </c>
      <c r="H22" s="4"/>
      <c r="I22" s="5">
        <f t="shared" si="0"/>
        <v>8</v>
      </c>
      <c r="J22" s="6">
        <f>SUM(G$12:G22)</f>
        <v>3859</v>
      </c>
      <c r="K22" s="6">
        <f t="shared" si="11"/>
        <v>-1859</v>
      </c>
      <c r="L22" s="7">
        <f t="shared" si="12"/>
        <v>824</v>
      </c>
      <c r="M22" s="4">
        <f t="shared" si="13"/>
        <v>802</v>
      </c>
      <c r="N22" s="89">
        <f t="shared" si="15"/>
        <v>0.97330097087378642</v>
      </c>
      <c r="O22" s="90"/>
      <c r="P22" s="31"/>
      <c r="Q22" s="46">
        <v>0</v>
      </c>
      <c r="R22" s="46">
        <v>0</v>
      </c>
      <c r="S22" s="46">
        <v>0</v>
      </c>
      <c r="T22" s="91"/>
      <c r="U22" s="92"/>
      <c r="V22" s="92"/>
      <c r="W22" s="93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>
        <v>42087</v>
      </c>
      <c r="C23" s="12" t="s">
        <v>61</v>
      </c>
      <c r="D23" s="47"/>
      <c r="E23" s="28">
        <v>2.5</v>
      </c>
      <c r="F23" s="32">
        <v>0</v>
      </c>
      <c r="G23" s="30">
        <v>340</v>
      </c>
      <c r="H23" s="4"/>
      <c r="I23" s="5">
        <f t="shared" si="0"/>
        <v>2.5</v>
      </c>
      <c r="J23" s="6">
        <f>SUM(G$12:G23)</f>
        <v>4199</v>
      </c>
      <c r="K23" s="6">
        <f t="shared" si="11"/>
        <v>-2199</v>
      </c>
      <c r="L23" s="7">
        <f t="shared" si="12"/>
        <v>257.5</v>
      </c>
      <c r="M23" s="4">
        <f t="shared" si="13"/>
        <v>340</v>
      </c>
      <c r="N23" s="89">
        <f t="shared" si="15"/>
        <v>1.3203883495145632</v>
      </c>
      <c r="O23" s="90"/>
      <c r="P23" s="31"/>
      <c r="Q23" s="46">
        <v>0</v>
      </c>
      <c r="R23" s="46">
        <v>0</v>
      </c>
      <c r="S23" s="46">
        <v>22</v>
      </c>
      <c r="T23" s="97" t="s">
        <v>70</v>
      </c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>
        <v>42088</v>
      </c>
      <c r="C24" s="49" t="s">
        <v>72</v>
      </c>
      <c r="D24" s="47"/>
      <c r="E24" s="46">
        <v>0</v>
      </c>
      <c r="F24" s="10">
        <v>0</v>
      </c>
      <c r="G24" s="11">
        <v>0</v>
      </c>
      <c r="H24" s="4"/>
      <c r="I24" s="5">
        <f t="shared" si="0"/>
        <v>0</v>
      </c>
      <c r="J24" s="6">
        <f>SUM(G$12:G24)</f>
        <v>4199</v>
      </c>
      <c r="K24" s="6">
        <f t="shared" si="11"/>
        <v>-2199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>
        <v>0</v>
      </c>
      <c r="R24" s="46">
        <v>0</v>
      </c>
      <c r="S24" s="46">
        <v>17</v>
      </c>
      <c r="T24" s="97" t="s">
        <v>73</v>
      </c>
      <c r="U24" s="98"/>
      <c r="V24" s="98"/>
      <c r="W24" s="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4199</v>
      </c>
      <c r="K25" s="6">
        <f t="shared" si="11"/>
        <v>-2199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7" t="s">
        <v>71</v>
      </c>
      <c r="U25" s="98"/>
      <c r="V25" s="98"/>
      <c r="W25" s="9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4199</v>
      </c>
      <c r="K26" s="6">
        <f t="shared" si="11"/>
        <v>-2199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1" t="s">
        <v>69</v>
      </c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4199</v>
      </c>
      <c r="K27" s="6">
        <f t="shared" si="11"/>
        <v>-2199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4199</v>
      </c>
      <c r="K28" s="6">
        <f t="shared" si="11"/>
        <v>-2199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1"/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4199</v>
      </c>
      <c r="K29" s="6">
        <f t="shared" si="11"/>
        <v>-2199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1"/>
      <c r="U29" s="92"/>
      <c r="V29" s="92"/>
      <c r="W29" s="9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4199</v>
      </c>
      <c r="K30" s="6">
        <f t="shared" si="11"/>
        <v>-2199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1"/>
      <c r="U30" s="92"/>
      <c r="V30" s="92"/>
      <c r="W30" s="93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4199</v>
      </c>
      <c r="K31" s="6">
        <f t="shared" si="11"/>
        <v>-2199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1"/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4199</v>
      </c>
      <c r="K32" s="6">
        <f t="shared" si="11"/>
        <v>-2199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4199</v>
      </c>
      <c r="K33" s="6">
        <f t="shared" si="11"/>
        <v>-2199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1"/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4199</v>
      </c>
      <c r="K34" s="6">
        <f t="shared" si="11"/>
        <v>-2199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1"/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4199</v>
      </c>
      <c r="K35" s="6">
        <f t="shared" ref="K35:K41" si="17">E$4-J35</f>
        <v>-2199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1"/>
      <c r="U35" s="92"/>
      <c r="V35" s="92"/>
      <c r="W35" s="9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4199</v>
      </c>
      <c r="K36" s="6">
        <f t="shared" si="17"/>
        <v>-2199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1"/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4199</v>
      </c>
      <c r="K37" s="6">
        <f t="shared" si="17"/>
        <v>-2199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1"/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4199</v>
      </c>
      <c r="K38" s="6">
        <f t="shared" si="17"/>
        <v>-2199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1"/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4199</v>
      </c>
      <c r="K39" s="6">
        <f t="shared" si="17"/>
        <v>-2199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/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4199</v>
      </c>
      <c r="K40" s="6">
        <f t="shared" si="17"/>
        <v>-2199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4199</v>
      </c>
      <c r="K41" s="6">
        <f t="shared" si="17"/>
        <v>-2199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4199</v>
      </c>
      <c r="K42" s="6">
        <f t="shared" si="11"/>
        <v>-2199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4199</v>
      </c>
      <c r="K43" s="6">
        <f t="shared" si="11"/>
        <v>-2199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4199</v>
      </c>
      <c r="K44" s="6">
        <f t="shared" si="11"/>
        <v>-2199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4199</v>
      </c>
      <c r="K45" s="6">
        <f t="shared" si="11"/>
        <v>-2199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4199</v>
      </c>
      <c r="K46" s="6">
        <f t="shared" ref="K46:K49" si="23">E$4-J46</f>
        <v>-2199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4199</v>
      </c>
      <c r="K47" s="6">
        <f t="shared" si="23"/>
        <v>-2199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4199</v>
      </c>
      <c r="K48" s="6">
        <f t="shared" si="23"/>
        <v>-2199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4199</v>
      </c>
      <c r="K49" s="6">
        <f t="shared" si="23"/>
        <v>-2199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4199</v>
      </c>
      <c r="K50" s="6">
        <f t="shared" si="8"/>
        <v>-2199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8" t="s">
        <v>20</v>
      </c>
      <c r="C51" s="109"/>
      <c r="D51" s="43"/>
      <c r="E51" s="56">
        <f>SUM(E13:E50)</f>
        <v>49.5</v>
      </c>
      <c r="F51" s="56">
        <f>SUM(F13:F50)</f>
        <v>3.5</v>
      </c>
      <c r="G51" s="56">
        <f>SUM(G13:G50)</f>
        <v>4199</v>
      </c>
      <c r="H51" s="57"/>
      <c r="I51" s="56">
        <f>SUM(I13:I50)</f>
        <v>53</v>
      </c>
      <c r="J51" s="58">
        <f>J50</f>
        <v>4199</v>
      </c>
      <c r="K51" s="58">
        <f>K50</f>
        <v>-2199</v>
      </c>
      <c r="L51" s="59">
        <f>SUM(L13:L50)</f>
        <v>5098.5</v>
      </c>
      <c r="M51" s="57">
        <f>SUM(M13:M50)</f>
        <v>4199</v>
      </c>
      <c r="N51" s="202">
        <f>IF(L51&lt;&gt;0,SUM(M51/L51),"")</f>
        <v>0.82357556143963906</v>
      </c>
      <c r="O51" s="203"/>
      <c r="P51" s="60"/>
      <c r="Q51" s="56">
        <f>SUM(Q13:Q50)</f>
        <v>0</v>
      </c>
      <c r="R51" s="59"/>
      <c r="S51" s="59">
        <f>SUM(S13:S50)</f>
        <v>128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.75" thickBot="1">
      <c r="B52" s="105" t="s">
        <v>59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>
      <c r="B55" s="100" t="s">
        <v>40</v>
      </c>
      <c r="C55" s="101"/>
      <c r="D55" s="101"/>
      <c r="E55" s="101"/>
      <c r="F55" s="121">
        <v>4277</v>
      </c>
      <c r="G55" s="122"/>
      <c r="H55" s="2"/>
      <c r="I55" s="39">
        <v>1</v>
      </c>
      <c r="J55" s="184" t="s">
        <v>42</v>
      </c>
      <c r="K55" s="116"/>
      <c r="L55" s="40">
        <f>SUMIF($R$13:$R$50,1,$Q$13:$Q$50)</f>
        <v>0</v>
      </c>
      <c r="M55" s="125">
        <v>42077</v>
      </c>
      <c r="N55" s="122"/>
      <c r="O55" s="182" t="s">
        <v>63</v>
      </c>
      <c r="P55" s="119"/>
      <c r="Q55" s="119"/>
      <c r="R55" s="183" t="s">
        <v>64</v>
      </c>
      <c r="S55" s="119"/>
      <c r="T55" s="183" t="s">
        <v>65</v>
      </c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4" t="s">
        <v>42</v>
      </c>
      <c r="AH55" s="116"/>
      <c r="AI55" s="40">
        <f>SUMIF($R$13:$R$50,1,$Q$13:$Q$50)</f>
        <v>0</v>
      </c>
      <c r="AJ55" s="121"/>
      <c r="AK55" s="122"/>
      <c r="AL55" s="204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>
      <c r="B56" s="100" t="s">
        <v>43</v>
      </c>
      <c r="C56" s="101"/>
      <c r="D56" s="101"/>
      <c r="E56" s="101"/>
      <c r="F56" s="121">
        <f>SUM(S23+S37+S51)</f>
        <v>150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4199</v>
      </c>
      <c r="G59" s="171"/>
      <c r="H59" s="18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3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2015-04-07T16:18:09Z</cp:lastPrinted>
  <dcterms:created xsi:type="dcterms:W3CDTF">2014-06-10T19:48:08Z</dcterms:created>
  <dcterms:modified xsi:type="dcterms:W3CDTF">2015-04-07T16:20:42Z</dcterms:modified>
</cp:coreProperties>
</file>